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filterPrivacy="1" defaultThemeVersion="124226"/>
  <xr:revisionPtr revIDLastSave="0" documentId="8_{611827FD-A5AA-4FD0-BA13-83988D3E871A}" xr6:coauthVersionLast="44" xr6:coauthVersionMax="44" xr10:uidLastSave="{00000000-0000-0000-0000-000000000000}"/>
  <bookViews>
    <workbookView xWindow="-110" yWindow="-110" windowWidth="19420" windowHeight="10560" activeTab="2" xr2:uid="{00000000-000D-0000-FFFF-FFFF00000000}"/>
  </bookViews>
  <sheets>
    <sheet name="REMARKS" sheetId="4" r:id="rId1"/>
    <sheet name="INPUT" sheetId="3" r:id="rId2"/>
    <sheet name="OUTPUT" sheetId="1" r:id="rId3"/>
  </sheets>
  <definedNames>
    <definedName name="_xlnm.Print_Area" localSheetId="1">INPUT!$A$1:$K$116</definedName>
    <definedName name="_xlnm.Print_Area" localSheetId="2">OUTPUT!$A$1:$BX$100</definedName>
    <definedName name="_xlnm.Print_Area" localSheetId="0">REMARKS!$A$1:$K$37</definedName>
    <definedName name="_xlnm.Print_Titles" localSheetId="1">INPUT!$1:$4</definedName>
    <definedName name="_xlnm.Print_Titles" localSheetId="2">OUTPUT!$1:$6</definedName>
  </definedNames>
  <calcPr calcId="191029"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95" i="1" l="1"/>
  <c r="F94" i="1"/>
  <c r="F93" i="1"/>
  <c r="F92" i="1"/>
  <c r="F91" i="1"/>
  <c r="F90" i="1"/>
  <c r="F89" i="1"/>
  <c r="F88" i="1"/>
  <c r="F87" i="1"/>
  <c r="F86" i="1"/>
  <c r="F85" i="1"/>
  <c r="F84" i="1"/>
  <c r="A81" i="1"/>
  <c r="A74" i="1"/>
  <c r="A73" i="1"/>
  <c r="A72" i="1"/>
  <c r="G82" i="3" l="1"/>
  <c r="G41" i="3" l="1"/>
  <c r="I70" i="1" l="1"/>
  <c r="H70" i="1"/>
  <c r="G90" i="3"/>
  <c r="AL90" i="3" s="1"/>
  <c r="I90" i="3"/>
  <c r="I89" i="3"/>
  <c r="G87" i="3"/>
  <c r="AL87" i="3" s="1"/>
  <c r="CZ59" i="1" s="1"/>
  <c r="G59" i="1" s="1"/>
  <c r="I87" i="3"/>
  <c r="I86" i="3"/>
  <c r="AL30" i="3"/>
  <c r="CZ68" i="1" s="1"/>
  <c r="G68" i="1" s="1"/>
  <c r="AL29" i="3"/>
  <c r="CZ60" i="1" s="1"/>
  <c r="G60" i="1" s="1"/>
  <c r="AL52" i="3"/>
  <c r="DA67" i="1" s="1"/>
  <c r="AL51" i="3"/>
  <c r="DA59" i="1" s="1"/>
  <c r="H62" i="1"/>
  <c r="G71" i="3"/>
  <c r="AL71" i="3" s="1"/>
  <c r="CZ36" i="1" s="1"/>
  <c r="G36" i="1" s="1"/>
  <c r="I62" i="1"/>
  <c r="I80" i="3"/>
  <c r="AP80" i="3" s="1"/>
  <c r="I79" i="3"/>
  <c r="I77" i="3"/>
  <c r="AP77" i="3" s="1"/>
  <c r="I76" i="3"/>
  <c r="I78" i="3"/>
  <c r="G75" i="3"/>
  <c r="AL68" i="3"/>
  <c r="CZ35" i="1" s="1"/>
  <c r="G35" i="1" s="1"/>
  <c r="I83" i="3"/>
  <c r="I82" i="3"/>
  <c r="I74" i="3"/>
  <c r="I73" i="3"/>
  <c r="I69" i="3"/>
  <c r="I70" i="3"/>
  <c r="I71" i="3"/>
  <c r="I68" i="3"/>
  <c r="F31" i="1" s="1"/>
  <c r="S47" i="1" s="1"/>
  <c r="H67" i="3"/>
  <c r="G62" i="3"/>
  <c r="I64" i="3"/>
  <c r="I65" i="3"/>
  <c r="I66" i="3"/>
  <c r="I63" i="3"/>
  <c r="AO64" i="3" s="1"/>
  <c r="AL43" i="3"/>
  <c r="G56" i="3"/>
  <c r="G60" i="3" s="1"/>
  <c r="AL60" i="3" s="1"/>
  <c r="I61" i="3"/>
  <c r="I60" i="3"/>
  <c r="I44" i="3"/>
  <c r="G44" i="3"/>
  <c r="I43" i="3"/>
  <c r="I58" i="3"/>
  <c r="I56" i="3"/>
  <c r="I54" i="3"/>
  <c r="I53" i="3"/>
  <c r="I52" i="3"/>
  <c r="I51" i="3"/>
  <c r="I50" i="3"/>
  <c r="I49" i="3"/>
  <c r="I48" i="3"/>
  <c r="I46" i="3"/>
  <c r="I41" i="3"/>
  <c r="I39" i="3"/>
  <c r="I37" i="3"/>
  <c r="I36" i="3"/>
  <c r="I34" i="3"/>
  <c r="I32" i="3"/>
  <c r="I31" i="3"/>
  <c r="I28" i="3"/>
  <c r="I30" i="3"/>
  <c r="I29" i="3"/>
  <c r="I27" i="3"/>
  <c r="I26" i="3"/>
  <c r="I24" i="3"/>
  <c r="AG15" i="1"/>
  <c r="DA60" i="1" l="1"/>
  <c r="DA68" i="1"/>
  <c r="CZ67" i="1"/>
  <c r="G67" i="1" s="1"/>
  <c r="G76" i="3"/>
  <c r="G79" i="3"/>
  <c r="AL79" i="3" s="1"/>
  <c r="CZ51" i="1" s="1"/>
  <c r="AO69" i="3"/>
  <c r="G61" i="3"/>
  <c r="G83" i="3"/>
  <c r="AL41" i="3"/>
  <c r="G51" i="1" l="1"/>
  <c r="AL51" i="1"/>
  <c r="F23" i="1"/>
  <c r="S39" i="1" s="1"/>
  <c r="J3" i="1" l="1"/>
  <c r="K3" i="1" s="1"/>
  <c r="L3" i="1" s="1"/>
  <c r="M3" i="1" s="1"/>
  <c r="N3" i="1" s="1"/>
  <c r="O3" i="1" s="1"/>
  <c r="P3" i="1" s="1"/>
  <c r="Q3" i="1" s="1"/>
  <c r="R3" i="1" s="1"/>
  <c r="S3" i="1" s="1"/>
  <c r="T3" i="1" s="1"/>
  <c r="U3" i="1" s="1"/>
  <c r="V3" i="1" s="1"/>
  <c r="W3" i="1" s="1"/>
  <c r="X3" i="1" s="1"/>
  <c r="Y3" i="1" s="1"/>
  <c r="Z3" i="1" s="1"/>
  <c r="AA3" i="1" s="1"/>
  <c r="AB3" i="1" s="1"/>
  <c r="AC3" i="1" s="1"/>
  <c r="AD3" i="1" s="1"/>
  <c r="AE3" i="1" s="1"/>
  <c r="AF3" i="1" s="1"/>
  <c r="AG3" i="1" s="1"/>
  <c r="AH3" i="1" s="1"/>
  <c r="AI3" i="1" s="1"/>
  <c r="AJ3" i="1" s="1"/>
  <c r="AK3" i="1" s="1"/>
  <c r="AL3" i="1" s="1"/>
  <c r="AM3" i="1" s="1"/>
  <c r="AN3" i="1" s="1"/>
  <c r="AO3" i="1" s="1"/>
  <c r="AP3" i="1" s="1"/>
  <c r="AQ3" i="1" s="1"/>
  <c r="AR3" i="1" s="1"/>
  <c r="AS3" i="1" s="1"/>
  <c r="AT3" i="1" s="1"/>
  <c r="AU3" i="1" s="1"/>
  <c r="AV3" i="1" s="1"/>
  <c r="AW3" i="1" s="1"/>
  <c r="AX3" i="1" s="1"/>
  <c r="AY3" i="1" s="1"/>
  <c r="AZ3" i="1" s="1"/>
  <c r="BA3" i="1" s="1"/>
  <c r="BB3" i="1" s="1"/>
  <c r="BC3" i="1" s="1"/>
  <c r="BD3" i="1" s="1"/>
  <c r="BE3" i="1" s="1"/>
  <c r="BF3" i="1" s="1"/>
  <c r="BG3" i="1" s="1"/>
  <c r="BH3" i="1" s="1"/>
  <c r="BI3" i="1" s="1"/>
  <c r="BJ3" i="1" l="1"/>
  <c r="BK3" i="1" s="1"/>
  <c r="BL3" i="1" l="1"/>
  <c r="BM3" i="1" s="1"/>
  <c r="BN3" i="1" s="1"/>
  <c r="BO3" i="1" s="1"/>
  <c r="BP3" i="1" s="1"/>
  <c r="BQ3" i="1" s="1"/>
  <c r="BR3" i="1" s="1"/>
  <c r="BS3" i="1" s="1"/>
  <c r="BT3" i="1" s="1"/>
  <c r="BU3" i="1" s="1"/>
  <c r="BV3" i="1" s="1"/>
  <c r="BW3" i="1" s="1"/>
  <c r="BX3" i="1" l="1"/>
  <c r="G66" i="3"/>
  <c r="AL66" i="3" s="1"/>
  <c r="CZ28" i="1" s="1"/>
  <c r="G28" i="1" s="1"/>
  <c r="CY56" i="1" l="1"/>
  <c r="CY64" i="1" s="1"/>
  <c r="I64" i="1" s="1"/>
  <c r="G37" i="3"/>
  <c r="G34" i="3"/>
  <c r="G14" i="3"/>
  <c r="AL14" i="3" s="1"/>
  <c r="I68" i="1" l="1"/>
  <c r="I67" i="1"/>
  <c r="J64" i="1"/>
  <c r="K64" i="1" s="1"/>
  <c r="I66" i="1"/>
  <c r="J67" i="1"/>
  <c r="G77" i="3"/>
  <c r="G80" i="3"/>
  <c r="AL80" i="3" s="1"/>
  <c r="CZ52" i="1" s="1"/>
  <c r="J68" i="1" l="1"/>
  <c r="K68" i="1"/>
  <c r="K67" i="1"/>
  <c r="L64" i="1"/>
  <c r="J66" i="1"/>
  <c r="G52" i="1"/>
  <c r="AL52" i="1"/>
  <c r="A106" i="3"/>
  <c r="A107" i="3" s="1"/>
  <c r="A108" i="3" s="1"/>
  <c r="A109" i="3" s="1"/>
  <c r="A110" i="3" s="1"/>
  <c r="A111" i="3" s="1"/>
  <c r="A112" i="3" s="1"/>
  <c r="A113" i="3" s="1"/>
  <c r="A114" i="3" s="1"/>
  <c r="A115" i="3" s="1"/>
  <c r="A116" i="3" s="1"/>
  <c r="A80" i="1"/>
  <c r="A79" i="1"/>
  <c r="A78" i="1"/>
  <c r="A77" i="1"/>
  <c r="A76" i="1"/>
  <c r="A75" i="1"/>
  <c r="A94" i="3"/>
  <c r="A95" i="3" s="1"/>
  <c r="A96" i="3" s="1"/>
  <c r="A97" i="3" s="1"/>
  <c r="A98" i="3" s="1"/>
  <c r="A99" i="3" s="1"/>
  <c r="A100" i="3" s="1"/>
  <c r="A101" i="3" s="1"/>
  <c r="A102" i="3" s="1"/>
  <c r="AL8" i="3"/>
  <c r="G17" i="3" s="1"/>
  <c r="L68" i="1" l="1"/>
  <c r="M64" i="1"/>
  <c r="L67" i="1"/>
  <c r="K66" i="1"/>
  <c r="BH1" i="1"/>
  <c r="M68" i="1" l="1"/>
  <c r="M67" i="1"/>
  <c r="N64" i="1"/>
  <c r="L66" i="1"/>
  <c r="I65" i="1" s="1"/>
  <c r="AL17" i="3"/>
  <c r="CZ12" i="1" s="1"/>
  <c r="G12" i="1" s="1"/>
  <c r="CZ11" i="1"/>
  <c r="G11" i="1" s="1"/>
  <c r="AL34" i="3"/>
  <c r="CZ20" i="1" s="1"/>
  <c r="G20" i="1" s="1"/>
  <c r="AL10" i="3"/>
  <c r="DC8" i="1" s="1"/>
  <c r="DB8" i="1" s="1"/>
  <c r="N68" i="1" l="1"/>
  <c r="O64" i="1"/>
  <c r="N67" i="1"/>
  <c r="M69" i="1"/>
  <c r="M66" i="1"/>
  <c r="I8" i="1"/>
  <c r="CZ19" i="1"/>
  <c r="G19" i="1" s="1"/>
  <c r="P64" i="1" l="1"/>
  <c r="O68" i="1"/>
  <c r="O67" i="1"/>
  <c r="N69" i="1"/>
  <c r="N66" i="1"/>
  <c r="AL76" i="3"/>
  <c r="CZ43" i="1" s="1"/>
  <c r="DA19" i="1"/>
  <c r="DA20" i="1"/>
  <c r="Q64" i="1" l="1"/>
  <c r="P68" i="1"/>
  <c r="P67" i="1"/>
  <c r="O66" i="1"/>
  <c r="O69" i="1"/>
  <c r="AL43" i="1"/>
  <c r="G43" i="1"/>
  <c r="AL63" i="3"/>
  <c r="CZ27" i="1" s="1"/>
  <c r="G27" i="1" s="1"/>
  <c r="AL82" i="3"/>
  <c r="DA43" i="1" s="1"/>
  <c r="DA51" i="1" l="1"/>
  <c r="Q68" i="1"/>
  <c r="Q67" i="1"/>
  <c r="R64" i="1"/>
  <c r="P66" i="1"/>
  <c r="M65" i="1" s="1"/>
  <c r="P69" i="1"/>
  <c r="M70" i="1" s="1"/>
  <c r="AL73" i="3"/>
  <c r="DA27" i="1" s="1"/>
  <c r="DA35" i="1" s="1"/>
  <c r="AL77" i="3"/>
  <c r="CZ44" i="1" s="1"/>
  <c r="R67" i="1" l="1"/>
  <c r="S64" i="1"/>
  <c r="R68" i="1"/>
  <c r="Q66" i="1"/>
  <c r="Q69" i="1"/>
  <c r="AL44" i="1"/>
  <c r="G44" i="1"/>
  <c r="AL83" i="3"/>
  <c r="DA44" i="1" s="1"/>
  <c r="T64" i="1" l="1"/>
  <c r="S68" i="1"/>
  <c r="S67" i="1"/>
  <c r="R69" i="1"/>
  <c r="R66" i="1"/>
  <c r="DA52" i="1"/>
  <c r="CY40" i="1" s="1"/>
  <c r="AS2" i="1"/>
  <c r="AS1" i="1"/>
  <c r="CY48" i="1" l="1"/>
  <c r="T67" i="1"/>
  <c r="U64" i="1"/>
  <c r="T68" i="1"/>
  <c r="S66" i="1"/>
  <c r="S69" i="1"/>
  <c r="AL18" i="3"/>
  <c r="DA12" i="1" s="1"/>
  <c r="DA11" i="1"/>
  <c r="V64" i="1" l="1"/>
  <c r="U67" i="1"/>
  <c r="U68" i="1"/>
  <c r="T66" i="1"/>
  <c r="Q65" i="1" s="1"/>
  <c r="T69" i="1"/>
  <c r="Q70" i="1" s="1"/>
  <c r="I56" i="1"/>
  <c r="I59" i="1" s="1"/>
  <c r="AM48" i="1"/>
  <c r="AK48" i="1"/>
  <c r="CY7" i="1"/>
  <c r="CY8" i="1" s="1"/>
  <c r="AL74" i="3"/>
  <c r="DA28" i="1" s="1"/>
  <c r="DA36" i="1" s="1"/>
  <c r="V67" i="1" l="1"/>
  <c r="W64" i="1"/>
  <c r="V68" i="1"/>
  <c r="U69" i="1"/>
  <c r="U66" i="1"/>
  <c r="I60" i="1"/>
  <c r="J56" i="1"/>
  <c r="J60" i="1" s="1"/>
  <c r="I58" i="1"/>
  <c r="AJ48" i="1"/>
  <c r="AL50" i="1"/>
  <c r="AL53" i="1"/>
  <c r="AN48" i="1"/>
  <c r="I11" i="1"/>
  <c r="I12" i="1"/>
  <c r="CY16" i="1"/>
  <c r="J8" i="1"/>
  <c r="I13" i="1" s="1"/>
  <c r="J59" i="1" l="1"/>
  <c r="K56" i="1"/>
  <c r="J58" i="1" s="1"/>
  <c r="W68" i="1"/>
  <c r="W67" i="1"/>
  <c r="X64" i="1"/>
  <c r="V66" i="1"/>
  <c r="V69" i="1"/>
  <c r="CY24" i="1"/>
  <c r="I24" i="1" s="1"/>
  <c r="K60" i="1"/>
  <c r="AI48" i="1"/>
  <c r="AK50" i="1"/>
  <c r="AK53" i="1"/>
  <c r="AO48" i="1"/>
  <c r="AM53" i="1"/>
  <c r="AM50" i="1"/>
  <c r="I10" i="1"/>
  <c r="J12" i="1"/>
  <c r="J11" i="1"/>
  <c r="K8" i="1"/>
  <c r="J10" i="1" s="1"/>
  <c r="I16" i="1"/>
  <c r="K59" i="1" l="1"/>
  <c r="L56" i="1"/>
  <c r="X67" i="1"/>
  <c r="X68" i="1"/>
  <c r="Y64" i="1"/>
  <c r="W66" i="1"/>
  <c r="W69" i="1"/>
  <c r="K58" i="1"/>
  <c r="CY32" i="1"/>
  <c r="L59" i="1"/>
  <c r="L60" i="1"/>
  <c r="M56" i="1"/>
  <c r="AP48" i="1"/>
  <c r="AN53" i="1"/>
  <c r="AK54" i="1" s="1"/>
  <c r="AN50" i="1"/>
  <c r="AK49" i="1" s="1"/>
  <c r="AH48" i="1"/>
  <c r="AJ50" i="1"/>
  <c r="AJ53" i="1"/>
  <c r="K11" i="1"/>
  <c r="J13" i="1"/>
  <c r="K12" i="1"/>
  <c r="L8" i="1"/>
  <c r="K10" i="1" s="1"/>
  <c r="I28" i="1"/>
  <c r="I27" i="1"/>
  <c r="J16" i="1"/>
  <c r="I19" i="1"/>
  <c r="I20" i="1"/>
  <c r="J24" i="1"/>
  <c r="AM40" i="1"/>
  <c r="AK40" i="1"/>
  <c r="AL42" i="1" l="1"/>
  <c r="Y68" i="1"/>
  <c r="Y67" i="1"/>
  <c r="Z64" i="1"/>
  <c r="X66" i="1"/>
  <c r="U65" i="1" s="1"/>
  <c r="X69" i="1"/>
  <c r="U70" i="1" s="1"/>
  <c r="L58" i="1"/>
  <c r="I57" i="1" s="1"/>
  <c r="I29" i="1"/>
  <c r="I26" i="1"/>
  <c r="I18" i="1"/>
  <c r="I21" i="1"/>
  <c r="I32" i="1"/>
  <c r="M59" i="1"/>
  <c r="M60" i="1"/>
  <c r="N56" i="1"/>
  <c r="M58" i="1" s="1"/>
  <c r="AQ48" i="1"/>
  <c r="AO50" i="1"/>
  <c r="AO53" i="1"/>
  <c r="AG48" i="1"/>
  <c r="AI50" i="1"/>
  <c r="AI53" i="1"/>
  <c r="AM51" i="1"/>
  <c r="AM52" i="1"/>
  <c r="K13" i="1"/>
  <c r="L12" i="1"/>
  <c r="M8" i="1"/>
  <c r="L11" i="1"/>
  <c r="K16" i="1"/>
  <c r="J20" i="1"/>
  <c r="J19" i="1"/>
  <c r="AL45" i="1"/>
  <c r="J27" i="1"/>
  <c r="J28" i="1"/>
  <c r="AM44" i="1"/>
  <c r="AM43" i="1"/>
  <c r="K24" i="1"/>
  <c r="AJ40" i="1"/>
  <c r="AN40" i="1"/>
  <c r="AM42" i="1" l="1"/>
  <c r="AK44" i="1"/>
  <c r="AK42" i="1"/>
  <c r="AK43" i="1"/>
  <c r="AK51" i="1"/>
  <c r="AK52" i="1"/>
  <c r="Z68" i="1"/>
  <c r="Z67" i="1"/>
  <c r="AA64" i="1"/>
  <c r="Y66" i="1"/>
  <c r="Y69" i="1"/>
  <c r="J21" i="1"/>
  <c r="J18" i="1"/>
  <c r="J26" i="1"/>
  <c r="J29" i="1"/>
  <c r="I36" i="1"/>
  <c r="J32" i="1"/>
  <c r="I35" i="1"/>
  <c r="N60" i="1"/>
  <c r="O56" i="1"/>
  <c r="N58" i="1" s="1"/>
  <c r="N59" i="1"/>
  <c r="M61" i="1"/>
  <c r="AF48" i="1"/>
  <c r="AH50" i="1"/>
  <c r="AH53" i="1"/>
  <c r="AR48" i="1"/>
  <c r="AP50" i="1"/>
  <c r="AP53" i="1"/>
  <c r="AN51" i="1"/>
  <c r="AN52" i="1"/>
  <c r="L13" i="1"/>
  <c r="I14" i="1" s="1"/>
  <c r="M12" i="1"/>
  <c r="M11" i="1"/>
  <c r="N8" i="1"/>
  <c r="L10" i="1"/>
  <c r="I9" i="1" s="1"/>
  <c r="L16" i="1"/>
  <c r="K20" i="1"/>
  <c r="K19" i="1"/>
  <c r="AO40" i="1"/>
  <c r="AM45" i="1"/>
  <c r="AK45" i="1"/>
  <c r="K27" i="1"/>
  <c r="K28" i="1"/>
  <c r="AN44" i="1"/>
  <c r="AN43" i="1"/>
  <c r="AI40" i="1"/>
  <c r="L24" i="1"/>
  <c r="AN42" i="1" l="1"/>
  <c r="AK41" i="1" s="1"/>
  <c r="AJ43" i="1"/>
  <c r="AJ42" i="1"/>
  <c r="AJ44" i="1"/>
  <c r="AJ52" i="1"/>
  <c r="AJ51" i="1"/>
  <c r="AA67" i="1"/>
  <c r="AB64" i="1"/>
  <c r="AA68" i="1"/>
  <c r="Z69" i="1"/>
  <c r="Z66" i="1"/>
  <c r="J36" i="1"/>
  <c r="K32" i="1"/>
  <c r="J35" i="1"/>
  <c r="I34" i="1"/>
  <c r="I37" i="1"/>
  <c r="K26" i="1"/>
  <c r="K29" i="1"/>
  <c r="K18" i="1"/>
  <c r="K21" i="1"/>
  <c r="O60" i="1"/>
  <c r="P56" i="1"/>
  <c r="O59" i="1"/>
  <c r="N61" i="1"/>
  <c r="AS48" i="1"/>
  <c r="AQ50" i="1"/>
  <c r="AQ53" i="1"/>
  <c r="AE48" i="1"/>
  <c r="AG50" i="1"/>
  <c r="AG49" i="1" s="1"/>
  <c r="AG53" i="1"/>
  <c r="AG54" i="1" s="1"/>
  <c r="AO52" i="1"/>
  <c r="AO51" i="1"/>
  <c r="N11" i="1"/>
  <c r="M13" i="1"/>
  <c r="N12" i="1"/>
  <c r="O8" i="1"/>
  <c r="O11" i="1" s="1"/>
  <c r="M10" i="1"/>
  <c r="L28" i="1"/>
  <c r="L27" i="1"/>
  <c r="M16" i="1"/>
  <c r="L20" i="1"/>
  <c r="L19" i="1"/>
  <c r="AP40" i="1"/>
  <c r="AN45" i="1"/>
  <c r="AK46" i="1" s="1"/>
  <c r="AJ45" i="1"/>
  <c r="AO43" i="1"/>
  <c r="AO44" i="1"/>
  <c r="AI43" i="1"/>
  <c r="M24" i="1"/>
  <c r="AH40" i="1"/>
  <c r="AI51" i="1" l="1"/>
  <c r="AI42" i="1"/>
  <c r="AO42" i="1"/>
  <c r="AI44" i="1"/>
  <c r="AI52" i="1"/>
  <c r="AB67" i="1"/>
  <c r="AC64" i="1"/>
  <c r="AB68" i="1"/>
  <c r="AA69" i="1"/>
  <c r="AA66" i="1"/>
  <c r="L18" i="1"/>
  <c r="L21" i="1"/>
  <c r="I22" i="1" s="1"/>
  <c r="K35" i="1"/>
  <c r="L32" i="1"/>
  <c r="K36" i="1"/>
  <c r="J37" i="1"/>
  <c r="J34" i="1"/>
  <c r="L26" i="1"/>
  <c r="I25" i="1" s="1"/>
  <c r="L29" i="1"/>
  <c r="I30" i="1" s="1"/>
  <c r="P59" i="1"/>
  <c r="P60" i="1"/>
  <c r="Q56" i="1"/>
  <c r="O61" i="1"/>
  <c r="O58" i="1"/>
  <c r="AD48" i="1"/>
  <c r="AF50" i="1"/>
  <c r="AF53" i="1"/>
  <c r="AT48" i="1"/>
  <c r="AR50" i="1"/>
  <c r="AO49" i="1" s="1"/>
  <c r="AR53" i="1"/>
  <c r="AO54" i="1" s="1"/>
  <c r="AP51" i="1"/>
  <c r="AP52" i="1"/>
  <c r="AH52" i="1"/>
  <c r="P8" i="1"/>
  <c r="O13" i="1" s="1"/>
  <c r="N10" i="1"/>
  <c r="N13" i="1"/>
  <c r="O12" i="1"/>
  <c r="M27" i="1"/>
  <c r="M28" i="1"/>
  <c r="AG40" i="1"/>
  <c r="AH43" i="1" s="1"/>
  <c r="AI45" i="1"/>
  <c r="AQ40" i="1"/>
  <c r="AO45" i="1"/>
  <c r="N16" i="1"/>
  <c r="M19" i="1"/>
  <c r="M20" i="1"/>
  <c r="I17" i="1"/>
  <c r="AH44" i="1"/>
  <c r="AP43" i="1"/>
  <c r="AP44" i="1"/>
  <c r="N24" i="1"/>
  <c r="AP42" i="1" l="1"/>
  <c r="AH51" i="1"/>
  <c r="AH42" i="1"/>
  <c r="AC67" i="1"/>
  <c r="AC68" i="1"/>
  <c r="AD64" i="1"/>
  <c r="AB66" i="1"/>
  <c r="Y65" i="1" s="1"/>
  <c r="AB69" i="1"/>
  <c r="Y70" i="1" s="1"/>
  <c r="L35" i="1"/>
  <c r="L36" i="1"/>
  <c r="M32" i="1"/>
  <c r="K34" i="1"/>
  <c r="K37" i="1"/>
  <c r="M26" i="1"/>
  <c r="M29" i="1"/>
  <c r="M18" i="1"/>
  <c r="M21" i="1"/>
  <c r="Q59" i="1"/>
  <c r="Q60" i="1"/>
  <c r="R56" i="1"/>
  <c r="P58" i="1"/>
  <c r="M57" i="1" s="1"/>
  <c r="P61" i="1"/>
  <c r="M62" i="1" s="1"/>
  <c r="AC48" i="1"/>
  <c r="AE50" i="1"/>
  <c r="AE53" i="1"/>
  <c r="AU48" i="1"/>
  <c r="AS50" i="1"/>
  <c r="AS53" i="1"/>
  <c r="AF40" i="1"/>
  <c r="AQ51" i="1"/>
  <c r="AQ52" i="1"/>
  <c r="P11" i="1"/>
  <c r="P12" i="1"/>
  <c r="Q8" i="1"/>
  <c r="P13" i="1" s="1"/>
  <c r="M14" i="1" s="1"/>
  <c r="O10" i="1"/>
  <c r="O16" i="1"/>
  <c r="N20" i="1"/>
  <c r="N19" i="1"/>
  <c r="AH45" i="1"/>
  <c r="N27" i="1"/>
  <c r="N28" i="1"/>
  <c r="AR40" i="1"/>
  <c r="AP45" i="1"/>
  <c r="AG43" i="1"/>
  <c r="AG44" i="1"/>
  <c r="AQ44" i="1"/>
  <c r="AQ43" i="1"/>
  <c r="O24" i="1"/>
  <c r="AQ42" i="1" l="1"/>
  <c r="AG51" i="1"/>
  <c r="AG42" i="1"/>
  <c r="AG52" i="1"/>
  <c r="AD68" i="1"/>
  <c r="AD67" i="1"/>
  <c r="AE64" i="1"/>
  <c r="AC69" i="1"/>
  <c r="AC66" i="1"/>
  <c r="N29" i="1"/>
  <c r="N26" i="1"/>
  <c r="N21" i="1"/>
  <c r="N18" i="1"/>
  <c r="N32" i="1"/>
  <c r="M35" i="1"/>
  <c r="M36" i="1"/>
  <c r="L34" i="1"/>
  <c r="I33" i="1" s="1"/>
  <c r="L37" i="1"/>
  <c r="I38" i="1" s="1"/>
  <c r="R8" i="1"/>
  <c r="S8" i="1" s="1"/>
  <c r="P10" i="1"/>
  <c r="M9" i="1" s="1"/>
  <c r="AE40" i="1"/>
  <c r="R60" i="1"/>
  <c r="R59" i="1"/>
  <c r="S56" i="1"/>
  <c r="Q58" i="1"/>
  <c r="Q61" i="1"/>
  <c r="AB48" i="1"/>
  <c r="AD50" i="1"/>
  <c r="AD53" i="1"/>
  <c r="AV48" i="1"/>
  <c r="AT50" i="1"/>
  <c r="AT53" i="1"/>
  <c r="AR51" i="1"/>
  <c r="AR52" i="1"/>
  <c r="AF52" i="1"/>
  <c r="Q12" i="1"/>
  <c r="Q11" i="1"/>
  <c r="Q13" i="1"/>
  <c r="AS40" i="1"/>
  <c r="R11" i="1"/>
  <c r="R12" i="1"/>
  <c r="P16" i="1"/>
  <c r="O20" i="1"/>
  <c r="O19" i="1"/>
  <c r="O27" i="1"/>
  <c r="O28" i="1"/>
  <c r="AQ45" i="1"/>
  <c r="AG41" i="1"/>
  <c r="AG45" i="1"/>
  <c r="AG46" i="1" s="1"/>
  <c r="AR43" i="1"/>
  <c r="AR44" i="1"/>
  <c r="P24" i="1"/>
  <c r="AR42" i="1" l="1"/>
  <c r="AF51" i="1"/>
  <c r="AF42" i="1"/>
  <c r="AF44" i="1"/>
  <c r="AF43" i="1"/>
  <c r="AE68" i="1"/>
  <c r="AE67" i="1"/>
  <c r="AF64" i="1"/>
  <c r="AD69" i="1"/>
  <c r="AD66" i="1"/>
  <c r="N36" i="1"/>
  <c r="N35" i="1"/>
  <c r="O32" i="1"/>
  <c r="M34" i="1"/>
  <c r="M37" i="1"/>
  <c r="O29" i="1"/>
  <c r="O26" i="1"/>
  <c r="Q10" i="1"/>
  <c r="AF45" i="1"/>
  <c r="AD40" i="1"/>
  <c r="AE42" i="1" s="1"/>
  <c r="T56" i="1"/>
  <c r="S60" i="1"/>
  <c r="S59" i="1"/>
  <c r="R58" i="1"/>
  <c r="R61" i="1"/>
  <c r="AW48" i="1"/>
  <c r="AU50" i="1"/>
  <c r="AU53" i="1"/>
  <c r="AA48" i="1"/>
  <c r="AC50" i="1"/>
  <c r="AC49" i="1" s="1"/>
  <c r="AC53" i="1"/>
  <c r="AC54" i="1" s="1"/>
  <c r="AS52" i="1"/>
  <c r="AS51" i="1"/>
  <c r="R13" i="1"/>
  <c r="AS43" i="1"/>
  <c r="AS44" i="1"/>
  <c r="AT40" i="1"/>
  <c r="T8" i="1"/>
  <c r="S12" i="1"/>
  <c r="S11" i="1"/>
  <c r="R10" i="1"/>
  <c r="Q16" i="1"/>
  <c r="P19" i="1"/>
  <c r="P20" i="1"/>
  <c r="O18" i="1"/>
  <c r="O21" i="1"/>
  <c r="P28" i="1"/>
  <c r="P27" i="1"/>
  <c r="AO41" i="1"/>
  <c r="AR45" i="1"/>
  <c r="AO46" i="1" s="1"/>
  <c r="Q24" i="1"/>
  <c r="AS42" i="1" l="1"/>
  <c r="AE43" i="1"/>
  <c r="AE52" i="1"/>
  <c r="AE44" i="1"/>
  <c r="AE51" i="1"/>
  <c r="AG64" i="1"/>
  <c r="AF67" i="1"/>
  <c r="AF68" i="1"/>
  <c r="AE66" i="1"/>
  <c r="AE69" i="1"/>
  <c r="O36" i="1"/>
  <c r="O35" i="1"/>
  <c r="P32" i="1"/>
  <c r="N37" i="1"/>
  <c r="N34" i="1"/>
  <c r="AC40" i="1"/>
  <c r="AE45" i="1"/>
  <c r="T60" i="1"/>
  <c r="T59" i="1"/>
  <c r="U56" i="1"/>
  <c r="S58" i="1"/>
  <c r="S61" i="1"/>
  <c r="Z48" i="1"/>
  <c r="AB50" i="1"/>
  <c r="AB53" i="1"/>
  <c r="AX48" i="1"/>
  <c r="AV50" i="1"/>
  <c r="AS49" i="1" s="1"/>
  <c r="AV53" i="1"/>
  <c r="AS54" i="1" s="1"/>
  <c r="AT51" i="1"/>
  <c r="AT52" i="1"/>
  <c r="S13" i="1"/>
  <c r="AT43" i="1"/>
  <c r="AT44" i="1"/>
  <c r="AU40" i="1"/>
  <c r="AS45" i="1"/>
  <c r="U8" i="1"/>
  <c r="T12" i="1"/>
  <c r="T11" i="1"/>
  <c r="S10" i="1"/>
  <c r="Q28" i="1"/>
  <c r="Q27" i="1"/>
  <c r="P26" i="1"/>
  <c r="M25" i="1" s="1"/>
  <c r="P29" i="1"/>
  <c r="M30" i="1" s="1"/>
  <c r="R16" i="1"/>
  <c r="Q19" i="1"/>
  <c r="Q20" i="1"/>
  <c r="P21" i="1"/>
  <c r="M22" i="1" s="1"/>
  <c r="P18" i="1"/>
  <c r="M17" i="1" s="1"/>
  <c r="R24" i="1"/>
  <c r="AD44" i="1" l="1"/>
  <c r="AD42" i="1"/>
  <c r="AT42" i="1"/>
  <c r="AB40" i="1"/>
  <c r="AC42" i="1" s="1"/>
  <c r="AC44" i="1"/>
  <c r="AD51" i="1"/>
  <c r="AD52" i="1"/>
  <c r="AD43" i="1"/>
  <c r="AG68" i="1"/>
  <c r="AG67" i="1"/>
  <c r="AH64" i="1"/>
  <c r="AF69" i="1"/>
  <c r="AC70" i="1" s="1"/>
  <c r="AF66" i="1"/>
  <c r="AC65" i="1" s="1"/>
  <c r="P35" i="1"/>
  <c r="P36" i="1"/>
  <c r="Q32" i="1"/>
  <c r="O34" i="1"/>
  <c r="O37" i="1"/>
  <c r="AD45" i="1"/>
  <c r="AC52" i="1"/>
  <c r="U59" i="1"/>
  <c r="U60" i="1"/>
  <c r="V56" i="1"/>
  <c r="T58" i="1"/>
  <c r="Q57" i="1" s="1"/>
  <c r="T61" i="1"/>
  <c r="Q62" i="1" s="1"/>
  <c r="AY48" i="1"/>
  <c r="AW50" i="1"/>
  <c r="AW53" i="1"/>
  <c r="Y48" i="1"/>
  <c r="AA50" i="1"/>
  <c r="AA53" i="1"/>
  <c r="AU51" i="1"/>
  <c r="AU52" i="1"/>
  <c r="T13" i="1"/>
  <c r="Q14" i="1" s="1"/>
  <c r="AU44" i="1"/>
  <c r="AV40" i="1"/>
  <c r="AU43" i="1"/>
  <c r="AT45" i="1"/>
  <c r="U11" i="1"/>
  <c r="V8" i="1"/>
  <c r="U12" i="1"/>
  <c r="R27" i="1"/>
  <c r="R28" i="1"/>
  <c r="Q26" i="1"/>
  <c r="Q29" i="1"/>
  <c r="T10" i="1"/>
  <c r="Q9" i="1" s="1"/>
  <c r="S16" i="1"/>
  <c r="R20" i="1"/>
  <c r="R19" i="1"/>
  <c r="Q18" i="1"/>
  <c r="Q21" i="1"/>
  <c r="S24" i="1"/>
  <c r="AC51" i="1" l="1"/>
  <c r="AC43" i="1"/>
  <c r="AA40" i="1"/>
  <c r="AB51" i="1" s="1"/>
  <c r="AC45" i="1"/>
  <c r="AC46" i="1" s="1"/>
  <c r="AB44" i="1"/>
  <c r="AU42" i="1"/>
  <c r="AB43" i="1"/>
  <c r="AB52" i="1"/>
  <c r="AH68" i="1"/>
  <c r="AH67" i="1"/>
  <c r="AI64" i="1"/>
  <c r="AG66" i="1"/>
  <c r="AG69" i="1"/>
  <c r="P34" i="1"/>
  <c r="M33" i="1" s="1"/>
  <c r="Q36" i="1"/>
  <c r="R32" i="1"/>
  <c r="P37" i="1"/>
  <c r="M38" i="1" s="1"/>
  <c r="Q35" i="1"/>
  <c r="AC41" i="1"/>
  <c r="V60" i="1"/>
  <c r="W56" i="1"/>
  <c r="V59" i="1"/>
  <c r="U58" i="1"/>
  <c r="U61" i="1"/>
  <c r="AZ48" i="1"/>
  <c r="AX53" i="1"/>
  <c r="AX50" i="1"/>
  <c r="Z50" i="1"/>
  <c r="X48" i="1"/>
  <c r="Z53" i="1"/>
  <c r="AA52" i="1"/>
  <c r="AV51" i="1"/>
  <c r="AV52" i="1"/>
  <c r="U13" i="1"/>
  <c r="V11" i="1"/>
  <c r="W8" i="1"/>
  <c r="V12" i="1"/>
  <c r="U10" i="1"/>
  <c r="AA44" i="1"/>
  <c r="AW40" i="1"/>
  <c r="AV43" i="1"/>
  <c r="AV44" i="1"/>
  <c r="AU45" i="1"/>
  <c r="S27" i="1"/>
  <c r="S28" i="1"/>
  <c r="R26" i="1"/>
  <c r="R29" i="1"/>
  <c r="T16" i="1"/>
  <c r="S19" i="1"/>
  <c r="S20" i="1"/>
  <c r="R21" i="1"/>
  <c r="R18" i="1"/>
  <c r="T24" i="1"/>
  <c r="Z40" i="1" l="1"/>
  <c r="AA43" i="1" s="1"/>
  <c r="AB42" i="1"/>
  <c r="AB45" i="1"/>
  <c r="AV42" i="1"/>
  <c r="AS41" i="1" s="1"/>
  <c r="AA51" i="1"/>
  <c r="AA42" i="1"/>
  <c r="AJ64" i="1"/>
  <c r="AI68" i="1"/>
  <c r="AI67" i="1"/>
  <c r="AH66" i="1"/>
  <c r="AH69" i="1"/>
  <c r="R35" i="1"/>
  <c r="S32" i="1"/>
  <c r="Q37" i="1"/>
  <c r="R36" i="1"/>
  <c r="Q34" i="1"/>
  <c r="W59" i="1"/>
  <c r="X56" i="1"/>
  <c r="W60" i="1"/>
  <c r="V58" i="1"/>
  <c r="V61" i="1"/>
  <c r="W48" i="1"/>
  <c r="Y50" i="1"/>
  <c r="Y49" i="1" s="1"/>
  <c r="Y53" i="1"/>
  <c r="Y54" i="1" s="1"/>
  <c r="BA48" i="1"/>
  <c r="AY50" i="1"/>
  <c r="AY53" i="1"/>
  <c r="AW52" i="1"/>
  <c r="AW51" i="1"/>
  <c r="V13" i="1"/>
  <c r="U16" i="1"/>
  <c r="Y40" i="1"/>
  <c r="AA45" i="1"/>
  <c r="W11" i="1"/>
  <c r="W12" i="1"/>
  <c r="X8" i="1"/>
  <c r="V10" i="1"/>
  <c r="U24" i="1"/>
  <c r="AW44" i="1"/>
  <c r="AX40" i="1"/>
  <c r="AW43" i="1"/>
  <c r="AV45" i="1"/>
  <c r="AS46" i="1" s="1"/>
  <c r="T19" i="1"/>
  <c r="T20" i="1"/>
  <c r="S18" i="1"/>
  <c r="S21" i="1"/>
  <c r="T28" i="1"/>
  <c r="T27" i="1"/>
  <c r="S26" i="1"/>
  <c r="S29" i="1"/>
  <c r="AW42" i="1" l="1"/>
  <c r="Z43" i="1"/>
  <c r="Z42" i="1"/>
  <c r="Z52" i="1"/>
  <c r="Z44" i="1"/>
  <c r="Z51" i="1"/>
  <c r="AK64" i="1"/>
  <c r="AJ68" i="1"/>
  <c r="AJ67" i="1"/>
  <c r="AI69" i="1"/>
  <c r="AI66" i="1"/>
  <c r="R34" i="1"/>
  <c r="S35" i="1"/>
  <c r="R37" i="1"/>
  <c r="S36" i="1"/>
  <c r="T32" i="1"/>
  <c r="X60" i="1"/>
  <c r="Y56" i="1"/>
  <c r="X59" i="1"/>
  <c r="W58" i="1"/>
  <c r="W61" i="1"/>
  <c r="BB48" i="1"/>
  <c r="AZ50" i="1"/>
  <c r="AW49" i="1" s="1"/>
  <c r="AZ53" i="1"/>
  <c r="AW54" i="1" s="1"/>
  <c r="X50" i="1"/>
  <c r="V48" i="1"/>
  <c r="X53" i="1"/>
  <c r="AX51" i="1"/>
  <c r="AX52" i="1"/>
  <c r="W13" i="1"/>
  <c r="AY40" i="1"/>
  <c r="AX44" i="1"/>
  <c r="AX43" i="1"/>
  <c r="AW45" i="1"/>
  <c r="U28" i="1"/>
  <c r="U27" i="1"/>
  <c r="V24" i="1"/>
  <c r="Y8" i="1"/>
  <c r="X12" i="1"/>
  <c r="X11" i="1"/>
  <c r="W10" i="1"/>
  <c r="Z45" i="1"/>
  <c r="X40" i="1"/>
  <c r="V16" i="1"/>
  <c r="U19" i="1"/>
  <c r="U20" i="1"/>
  <c r="T21" i="1"/>
  <c r="Q22" i="1" s="1"/>
  <c r="T18" i="1"/>
  <c r="Q17" i="1" s="1"/>
  <c r="T26" i="1"/>
  <c r="Q25" i="1" s="1"/>
  <c r="T29" i="1"/>
  <c r="Q30" i="1" s="1"/>
  <c r="Y52" i="1" l="1"/>
  <c r="Y42" i="1"/>
  <c r="AX42" i="1"/>
  <c r="Y44" i="1"/>
  <c r="Y43" i="1"/>
  <c r="Y51" i="1"/>
  <c r="AK67" i="1"/>
  <c r="AK68" i="1"/>
  <c r="AL64" i="1"/>
  <c r="AJ69" i="1"/>
  <c r="AG70" i="1" s="1"/>
  <c r="AJ66" i="1"/>
  <c r="AG65" i="1" s="1"/>
  <c r="S37" i="1"/>
  <c r="T35" i="1"/>
  <c r="S34" i="1"/>
  <c r="T36" i="1"/>
  <c r="U32" i="1"/>
  <c r="Y59" i="1"/>
  <c r="Y60" i="1"/>
  <c r="Z56" i="1"/>
  <c r="X58" i="1"/>
  <c r="U57" i="1" s="1"/>
  <c r="X61" i="1"/>
  <c r="U62" i="1" s="1"/>
  <c r="W53" i="1"/>
  <c r="W50" i="1"/>
  <c r="U48" i="1"/>
  <c r="BC48" i="1"/>
  <c r="BA53" i="1"/>
  <c r="BA50" i="1"/>
  <c r="AY51" i="1"/>
  <c r="AY52" i="1"/>
  <c r="X13" i="1"/>
  <c r="U14" i="1" s="1"/>
  <c r="V27" i="1"/>
  <c r="V28" i="1"/>
  <c r="W24" i="1"/>
  <c r="U26" i="1"/>
  <c r="U29" i="1"/>
  <c r="W16" i="1"/>
  <c r="V20" i="1"/>
  <c r="V19" i="1"/>
  <c r="U21" i="1"/>
  <c r="U18" i="1"/>
  <c r="Y45" i="1"/>
  <c r="Y46" i="1" s="1"/>
  <c r="Y41" i="1"/>
  <c r="W40" i="1"/>
  <c r="Y12" i="1"/>
  <c r="Y11" i="1"/>
  <c r="Z8" i="1"/>
  <c r="X10" i="1"/>
  <c r="U9" i="1" s="1"/>
  <c r="AY43" i="1"/>
  <c r="AY44" i="1"/>
  <c r="AZ40" i="1"/>
  <c r="AX45" i="1"/>
  <c r="X52" i="1" l="1"/>
  <c r="X42" i="1"/>
  <c r="AY42" i="1"/>
  <c r="X44" i="1"/>
  <c r="X43" i="1"/>
  <c r="X51" i="1"/>
  <c r="AM64" i="1"/>
  <c r="AL68" i="1"/>
  <c r="AL67" i="1"/>
  <c r="AK66" i="1"/>
  <c r="AK69" i="1"/>
  <c r="U35" i="1"/>
  <c r="T37" i="1"/>
  <c r="Q38" i="1" s="1"/>
  <c r="U36" i="1"/>
  <c r="V32" i="1"/>
  <c r="T34" i="1"/>
  <c r="Q33" i="1" s="1"/>
  <c r="Z60" i="1"/>
  <c r="Z59" i="1"/>
  <c r="AA56" i="1"/>
  <c r="Y58" i="1"/>
  <c r="Y61" i="1"/>
  <c r="T48" i="1"/>
  <c r="V53" i="1"/>
  <c r="V50" i="1"/>
  <c r="BD48" i="1"/>
  <c r="BB53" i="1"/>
  <c r="BB50" i="1"/>
  <c r="AZ51" i="1"/>
  <c r="AZ52" i="1"/>
  <c r="Y13" i="1"/>
  <c r="X16" i="1"/>
  <c r="W20" i="1"/>
  <c r="W19" i="1"/>
  <c r="V18" i="1"/>
  <c r="V21" i="1"/>
  <c r="W27" i="1"/>
  <c r="W28" i="1"/>
  <c r="X24" i="1"/>
  <c r="V26" i="1"/>
  <c r="V29" i="1"/>
  <c r="AA8" i="1"/>
  <c r="Z12" i="1"/>
  <c r="Z11" i="1"/>
  <c r="Y10" i="1"/>
  <c r="AZ43" i="1"/>
  <c r="AZ44" i="1"/>
  <c r="AY45" i="1"/>
  <c r="BA40" i="1"/>
  <c r="X45" i="1"/>
  <c r="V40" i="1"/>
  <c r="W51" i="1" l="1"/>
  <c r="W42" i="1"/>
  <c r="AZ42" i="1"/>
  <c r="AW41" i="1" s="1"/>
  <c r="W44" i="1"/>
  <c r="W43" i="1"/>
  <c r="W52" i="1"/>
  <c r="AM67" i="1"/>
  <c r="AN64" i="1"/>
  <c r="AM68" i="1"/>
  <c r="AL69" i="1"/>
  <c r="AL66" i="1"/>
  <c r="V36" i="1"/>
  <c r="U34" i="1"/>
  <c r="V35" i="1"/>
  <c r="W32" i="1"/>
  <c r="U37" i="1"/>
  <c r="AB56" i="1"/>
  <c r="AA59" i="1"/>
  <c r="AA60" i="1"/>
  <c r="Z58" i="1"/>
  <c r="Z61" i="1"/>
  <c r="U53" i="1"/>
  <c r="U54" i="1" s="1"/>
  <c r="U50" i="1"/>
  <c r="U49" i="1" s="1"/>
  <c r="S48" i="1"/>
  <c r="BE48" i="1"/>
  <c r="BC53" i="1"/>
  <c r="BC50" i="1"/>
  <c r="BA52" i="1"/>
  <c r="BA51" i="1"/>
  <c r="Z13" i="1"/>
  <c r="AA12" i="1"/>
  <c r="AA11" i="1"/>
  <c r="AB8" i="1"/>
  <c r="Z10" i="1"/>
  <c r="U40" i="1"/>
  <c r="W45" i="1"/>
  <c r="AZ45" i="1"/>
  <c r="AW46" i="1" s="1"/>
  <c r="BB40" i="1"/>
  <c r="BA43" i="1"/>
  <c r="BA44" i="1"/>
  <c r="Y24" i="1"/>
  <c r="X28" i="1"/>
  <c r="X27" i="1"/>
  <c r="W26" i="1"/>
  <c r="W29" i="1"/>
  <c r="X20" i="1"/>
  <c r="X19" i="1"/>
  <c r="Y16" i="1"/>
  <c r="W21" i="1"/>
  <c r="W18" i="1"/>
  <c r="BA42" i="1" l="1"/>
  <c r="V51" i="1"/>
  <c r="V42" i="1"/>
  <c r="V43" i="1"/>
  <c r="V44" i="1"/>
  <c r="V52" i="1"/>
  <c r="AN68" i="1"/>
  <c r="AO64" i="1"/>
  <c r="AN67" i="1"/>
  <c r="AM69" i="1"/>
  <c r="AM66" i="1"/>
  <c r="W35" i="1"/>
  <c r="V37" i="1"/>
  <c r="W36" i="1"/>
  <c r="X32" i="1"/>
  <c r="V34" i="1"/>
  <c r="AB59" i="1"/>
  <c r="AB60" i="1"/>
  <c r="AC56" i="1"/>
  <c r="AA58" i="1"/>
  <c r="AA61" i="1"/>
  <c r="BF48" i="1"/>
  <c r="BD53" i="1"/>
  <c r="BA54" i="1" s="1"/>
  <c r="BD50" i="1"/>
  <c r="BA49" i="1" s="1"/>
  <c r="T53" i="1"/>
  <c r="T50" i="1"/>
  <c r="R48" i="1"/>
  <c r="BB51" i="1"/>
  <c r="BB52" i="1"/>
  <c r="T40" i="1"/>
  <c r="U51" i="1" s="1"/>
  <c r="AA13" i="1"/>
  <c r="BC40" i="1"/>
  <c r="Y20" i="1"/>
  <c r="Z16" i="1"/>
  <c r="Y19" i="1"/>
  <c r="X18" i="1"/>
  <c r="U17" i="1" s="1"/>
  <c r="X21" i="1"/>
  <c r="U22" i="1" s="1"/>
  <c r="BB43" i="1"/>
  <c r="BA45" i="1"/>
  <c r="BB44" i="1"/>
  <c r="AB11" i="1"/>
  <c r="AB12" i="1"/>
  <c r="AC8" i="1"/>
  <c r="AA10" i="1"/>
  <c r="Z24" i="1"/>
  <c r="Y28" i="1"/>
  <c r="Y27" i="1"/>
  <c r="X26" i="1"/>
  <c r="U25" i="1" s="1"/>
  <c r="X29" i="1"/>
  <c r="U30" i="1" s="1"/>
  <c r="V45" i="1"/>
  <c r="U44" i="1"/>
  <c r="U43" i="1" l="1"/>
  <c r="S40" i="1"/>
  <c r="T42" i="1" s="1"/>
  <c r="U45" i="1"/>
  <c r="U46" i="1" s="1"/>
  <c r="U42" i="1"/>
  <c r="U41" i="1" s="1"/>
  <c r="BB42" i="1"/>
  <c r="U52" i="1"/>
  <c r="AP64" i="1"/>
  <c r="AO68" i="1"/>
  <c r="AO67" i="1"/>
  <c r="AN66" i="1"/>
  <c r="AK65" i="1" s="1"/>
  <c r="AN69" i="1"/>
  <c r="AK70" i="1" s="1"/>
  <c r="T44" i="1"/>
  <c r="X35" i="1"/>
  <c r="W37" i="1"/>
  <c r="X36" i="1"/>
  <c r="Y32" i="1"/>
  <c r="W34" i="1"/>
  <c r="T43" i="1"/>
  <c r="AC59" i="1"/>
  <c r="AC60" i="1"/>
  <c r="AD56" i="1"/>
  <c r="AB58" i="1"/>
  <c r="Y57" i="1" s="1"/>
  <c r="AB61" i="1"/>
  <c r="Y62" i="1" s="1"/>
  <c r="BG48" i="1"/>
  <c r="BE50" i="1"/>
  <c r="BE53" i="1"/>
  <c r="S50" i="1"/>
  <c r="S53" i="1"/>
  <c r="Q48" i="1"/>
  <c r="T51" i="1"/>
  <c r="T52" i="1"/>
  <c r="BC51" i="1"/>
  <c r="BC52" i="1"/>
  <c r="AB13" i="1"/>
  <c r="Y14" i="1" s="1"/>
  <c r="BC43" i="1"/>
  <c r="BC44" i="1"/>
  <c r="BD40" i="1"/>
  <c r="BB45" i="1"/>
  <c r="AC11" i="1"/>
  <c r="AD8" i="1"/>
  <c r="AC12" i="1"/>
  <c r="AB10" i="1"/>
  <c r="Y9" i="1" s="1"/>
  <c r="AA24" i="1"/>
  <c r="Z28" i="1"/>
  <c r="Z27" i="1"/>
  <c r="Y29" i="1"/>
  <c r="Y26" i="1"/>
  <c r="AA16" i="1"/>
  <c r="Z19" i="1"/>
  <c r="Z20" i="1"/>
  <c r="Y18" i="1"/>
  <c r="Y21" i="1"/>
  <c r="R40" i="1"/>
  <c r="T45" i="1"/>
  <c r="S44" i="1"/>
  <c r="S52" i="1" l="1"/>
  <c r="S42" i="1"/>
  <c r="BC42" i="1"/>
  <c r="S43" i="1"/>
  <c r="S51" i="1"/>
  <c r="AQ64" i="1"/>
  <c r="AP68" i="1"/>
  <c r="AP67" i="1"/>
  <c r="AO66" i="1"/>
  <c r="AO69" i="1"/>
  <c r="X37" i="1"/>
  <c r="U38" i="1" s="1"/>
  <c r="Y35" i="1"/>
  <c r="X34" i="1"/>
  <c r="U33" i="1" s="1"/>
  <c r="Y36" i="1"/>
  <c r="Z32" i="1"/>
  <c r="AD60" i="1"/>
  <c r="AE56" i="1"/>
  <c r="AD59" i="1"/>
  <c r="AC58" i="1"/>
  <c r="AC61" i="1"/>
  <c r="R50" i="1"/>
  <c r="P48" i="1"/>
  <c r="R53" i="1"/>
  <c r="BH48" i="1"/>
  <c r="BF53" i="1"/>
  <c r="BF50" i="1"/>
  <c r="R52" i="1"/>
  <c r="BD51" i="1"/>
  <c r="BD52" i="1"/>
  <c r="AC13" i="1"/>
  <c r="BC45" i="1"/>
  <c r="BD43" i="1"/>
  <c r="BD44" i="1"/>
  <c r="BE40" i="1"/>
  <c r="AE8" i="1"/>
  <c r="AD12" i="1"/>
  <c r="AD11" i="1"/>
  <c r="AC10" i="1"/>
  <c r="AB16" i="1"/>
  <c r="AA20" i="1"/>
  <c r="AA19" i="1"/>
  <c r="Z18" i="1"/>
  <c r="Z21" i="1"/>
  <c r="AA27" i="1"/>
  <c r="AB24" i="1"/>
  <c r="AA28" i="1"/>
  <c r="Z29" i="1"/>
  <c r="Z26" i="1"/>
  <c r="Q40" i="1"/>
  <c r="R43" i="1" s="1"/>
  <c r="S45" i="1"/>
  <c r="R44" i="1"/>
  <c r="BD42" i="1" l="1"/>
  <c r="R51" i="1"/>
  <c r="R42" i="1"/>
  <c r="AR64" i="1"/>
  <c r="AQ68" i="1"/>
  <c r="AQ67" i="1"/>
  <c r="AP66" i="1"/>
  <c r="AP69" i="1"/>
  <c r="Z35" i="1"/>
  <c r="AA32" i="1"/>
  <c r="Y37" i="1"/>
  <c r="Z36" i="1"/>
  <c r="Y34" i="1"/>
  <c r="AE60" i="1"/>
  <c r="AF56" i="1"/>
  <c r="AE59" i="1"/>
  <c r="AD58" i="1"/>
  <c r="AD61" i="1"/>
  <c r="BI48" i="1"/>
  <c r="BG50" i="1"/>
  <c r="BG53" i="1"/>
  <c r="Q50" i="1"/>
  <c r="Q49" i="1" s="1"/>
  <c r="Q53" i="1"/>
  <c r="Q54" i="1" s="1"/>
  <c r="O48" i="1"/>
  <c r="BE52" i="1"/>
  <c r="BE51" i="1"/>
  <c r="AD13" i="1"/>
  <c r="BE44" i="1"/>
  <c r="BF40" i="1"/>
  <c r="BE43" i="1"/>
  <c r="BA41" i="1"/>
  <c r="BD45" i="1"/>
  <c r="BA46" i="1" s="1"/>
  <c r="AB20" i="1"/>
  <c r="AB19" i="1"/>
  <c r="AC16" i="1"/>
  <c r="AA18" i="1"/>
  <c r="AA21" i="1"/>
  <c r="AC24" i="1"/>
  <c r="AB27" i="1"/>
  <c r="AB28" i="1"/>
  <c r="AA29" i="1"/>
  <c r="AA26" i="1"/>
  <c r="AF8" i="1"/>
  <c r="AE12" i="1"/>
  <c r="AE11" i="1"/>
  <c r="AD10" i="1"/>
  <c r="P40" i="1"/>
  <c r="R45" i="1"/>
  <c r="Q44" i="1"/>
  <c r="Q52" i="1" l="1"/>
  <c r="Q42" i="1"/>
  <c r="BE42" i="1"/>
  <c r="Q43" i="1"/>
  <c r="Q51" i="1"/>
  <c r="AR68" i="1"/>
  <c r="AS64" i="1"/>
  <c r="AR67" i="1"/>
  <c r="AQ66" i="1"/>
  <c r="AQ69" i="1"/>
  <c r="AB32" i="1"/>
  <c r="AA36" i="1"/>
  <c r="Z34" i="1"/>
  <c r="AA35" i="1"/>
  <c r="Z37" i="1"/>
  <c r="AG56" i="1"/>
  <c r="AF59" i="1"/>
  <c r="AF60" i="1"/>
  <c r="AE58" i="1"/>
  <c r="AE61" i="1"/>
  <c r="P53" i="1"/>
  <c r="P50" i="1"/>
  <c r="N48" i="1"/>
  <c r="BJ48" i="1"/>
  <c r="BH53" i="1"/>
  <c r="BE54" i="1" s="1"/>
  <c r="BH50" i="1"/>
  <c r="BE49" i="1" s="1"/>
  <c r="BF51" i="1"/>
  <c r="BF52" i="1"/>
  <c r="AE13" i="1"/>
  <c r="BG40" i="1"/>
  <c r="BF44" i="1"/>
  <c r="BF43" i="1"/>
  <c r="BE45" i="1"/>
  <c r="AF11" i="1"/>
  <c r="AF12" i="1"/>
  <c r="AE10" i="1"/>
  <c r="AG8" i="1"/>
  <c r="AC19" i="1"/>
  <c r="AD16" i="1"/>
  <c r="AC20" i="1"/>
  <c r="AB21" i="1"/>
  <c r="Y22" i="1" s="1"/>
  <c r="AB18" i="1"/>
  <c r="Y17" i="1" s="1"/>
  <c r="AC28" i="1"/>
  <c r="AC27" i="1"/>
  <c r="AD24" i="1"/>
  <c r="AB26" i="1"/>
  <c r="Y25" i="1" s="1"/>
  <c r="AB29" i="1"/>
  <c r="Y30" i="1" s="1"/>
  <c r="O40" i="1"/>
  <c r="P43" i="1" s="1"/>
  <c r="Q41" i="1"/>
  <c r="Q45" i="1"/>
  <c r="Q46" i="1" s="1"/>
  <c r="BF42" i="1" l="1"/>
  <c r="P51" i="1"/>
  <c r="P42" i="1"/>
  <c r="P44" i="1"/>
  <c r="P52" i="1"/>
  <c r="AT64" i="1"/>
  <c r="AS68" i="1"/>
  <c r="AS67" i="1"/>
  <c r="AR69" i="1"/>
  <c r="AO70" i="1" s="1"/>
  <c r="AR66" i="1"/>
  <c r="AO65" i="1" s="1"/>
  <c r="AB35" i="1"/>
  <c r="AA34" i="1"/>
  <c r="AB36" i="1"/>
  <c r="AC32" i="1"/>
  <c r="AA37" i="1"/>
  <c r="AG59" i="1"/>
  <c r="AG60" i="1"/>
  <c r="AH56" i="1"/>
  <c r="AF58" i="1"/>
  <c r="AC57" i="1" s="1"/>
  <c r="AF61" i="1"/>
  <c r="AC62" i="1" s="1"/>
  <c r="BK48" i="1"/>
  <c r="BI50" i="1"/>
  <c r="BI53" i="1"/>
  <c r="O50" i="1"/>
  <c r="O53" i="1"/>
  <c r="M48" i="1"/>
  <c r="BG51" i="1"/>
  <c r="BG52" i="1"/>
  <c r="AF13" i="1"/>
  <c r="AC14" i="1" s="1"/>
  <c r="BH40" i="1"/>
  <c r="BG44" i="1"/>
  <c r="BG43" i="1"/>
  <c r="BF45" i="1"/>
  <c r="AD27" i="1"/>
  <c r="AE24" i="1"/>
  <c r="AD28" i="1"/>
  <c r="AC26" i="1"/>
  <c r="AC29" i="1"/>
  <c r="AD20" i="1"/>
  <c r="AD19" i="1"/>
  <c r="AE16" i="1"/>
  <c r="AC21" i="1"/>
  <c r="AC18" i="1"/>
  <c r="AH8" i="1"/>
  <c r="AF10" i="1"/>
  <c r="AC9" i="1" s="1"/>
  <c r="AG11" i="1"/>
  <c r="AG12" i="1"/>
  <c r="N40" i="1"/>
  <c r="P45" i="1"/>
  <c r="O52" i="1" l="1"/>
  <c r="O42" i="1"/>
  <c r="BG42" i="1"/>
  <c r="O43" i="1"/>
  <c r="O51" i="1"/>
  <c r="O44" i="1"/>
  <c r="AT68" i="1"/>
  <c r="AT67" i="1"/>
  <c r="AU64" i="1"/>
  <c r="AS66" i="1"/>
  <c r="AS69" i="1"/>
  <c r="N50" i="1"/>
  <c r="N53" i="1"/>
  <c r="AC35" i="1"/>
  <c r="AB37" i="1"/>
  <c r="Y38" i="1" s="1"/>
  <c r="AC36" i="1"/>
  <c r="AD32" i="1"/>
  <c r="AB34" i="1"/>
  <c r="Y33" i="1" s="1"/>
  <c r="AH60" i="1"/>
  <c r="AH59" i="1"/>
  <c r="AI56" i="1"/>
  <c r="AG58" i="1"/>
  <c r="AG61" i="1"/>
  <c r="L48" i="1"/>
  <c r="BL48" i="1"/>
  <c r="BJ50" i="1"/>
  <c r="BJ53" i="1"/>
  <c r="BH51" i="1"/>
  <c r="BH52" i="1"/>
  <c r="N52" i="1"/>
  <c r="AG13" i="1"/>
  <c r="BH43" i="1"/>
  <c r="BI40" i="1"/>
  <c r="BH44" i="1"/>
  <c r="BG45" i="1"/>
  <c r="AE19" i="1"/>
  <c r="AE20" i="1"/>
  <c r="AF16" i="1"/>
  <c r="AD18" i="1"/>
  <c r="AD21" i="1"/>
  <c r="AE27" i="1"/>
  <c r="AF24" i="1"/>
  <c r="AE28" i="1"/>
  <c r="AD29" i="1"/>
  <c r="AD26" i="1"/>
  <c r="AI8" i="1"/>
  <c r="AH12" i="1"/>
  <c r="AG10" i="1"/>
  <c r="AH11" i="1"/>
  <c r="M40" i="1"/>
  <c r="N43" i="1" s="1"/>
  <c r="O45" i="1"/>
  <c r="N44" i="1"/>
  <c r="N51" i="1" l="1"/>
  <c r="N42" i="1"/>
  <c r="BH42" i="1"/>
  <c r="BE41" i="1" s="1"/>
  <c r="AU67" i="1"/>
  <c r="AU68" i="1"/>
  <c r="AV64" i="1"/>
  <c r="AT69" i="1"/>
  <c r="AT66" i="1"/>
  <c r="K48" i="1"/>
  <c r="M50" i="1"/>
  <c r="M49" i="1" s="1"/>
  <c r="M53" i="1"/>
  <c r="M54" i="1" s="1"/>
  <c r="N45" i="1"/>
  <c r="AC37" i="1"/>
  <c r="AD36" i="1"/>
  <c r="AC34" i="1"/>
  <c r="AD35" i="1"/>
  <c r="AE32" i="1"/>
  <c r="AI60" i="1"/>
  <c r="AJ56" i="1"/>
  <c r="AI59" i="1"/>
  <c r="AH58" i="1"/>
  <c r="AH61" i="1"/>
  <c r="BM48" i="1"/>
  <c r="BK50" i="1"/>
  <c r="BK53" i="1"/>
  <c r="BJ40" i="1"/>
  <c r="BI52" i="1"/>
  <c r="BI51" i="1"/>
  <c r="AH13" i="1"/>
  <c r="BI43" i="1"/>
  <c r="BI44" i="1"/>
  <c r="BH45" i="1"/>
  <c r="BE46" i="1" s="1"/>
  <c r="AF27" i="1"/>
  <c r="AF28" i="1"/>
  <c r="AG24" i="1"/>
  <c r="AE29" i="1"/>
  <c r="AE26" i="1"/>
  <c r="AF20" i="1"/>
  <c r="AF19" i="1"/>
  <c r="AE21" i="1"/>
  <c r="AG16" i="1"/>
  <c r="AE18" i="1"/>
  <c r="AI11" i="1"/>
  <c r="AJ8" i="1"/>
  <c r="AH10" i="1"/>
  <c r="AI12" i="1"/>
  <c r="L40" i="1"/>
  <c r="M44" i="1" l="1"/>
  <c r="M42" i="1"/>
  <c r="M41" i="1" s="1"/>
  <c r="BI45" i="1"/>
  <c r="BI42" i="1"/>
  <c r="BJ43" i="1"/>
  <c r="M51" i="1"/>
  <c r="M43" i="1"/>
  <c r="M52" i="1"/>
  <c r="AV68" i="1"/>
  <c r="AW64" i="1"/>
  <c r="AV67" i="1"/>
  <c r="AU69" i="1"/>
  <c r="AU66" i="1"/>
  <c r="BK40" i="1"/>
  <c r="BJ45" i="1" s="1"/>
  <c r="AE35" i="1"/>
  <c r="AF32" i="1"/>
  <c r="AE36" i="1"/>
  <c r="AD37" i="1"/>
  <c r="AD34" i="1"/>
  <c r="M45" i="1"/>
  <c r="M46" i="1" s="1"/>
  <c r="J48" i="1"/>
  <c r="I48" i="1" s="1"/>
  <c r="L50" i="1"/>
  <c r="L53" i="1"/>
  <c r="AK56" i="1"/>
  <c r="AJ60" i="1"/>
  <c r="AJ59" i="1"/>
  <c r="AI61" i="1"/>
  <c r="AI58" i="1"/>
  <c r="BN48" i="1"/>
  <c r="BL50" i="1"/>
  <c r="BI49" i="1" s="1"/>
  <c r="BL53" i="1"/>
  <c r="BI54" i="1" s="1"/>
  <c r="BJ51" i="1"/>
  <c r="BJ52" i="1"/>
  <c r="BJ44" i="1"/>
  <c r="AI13" i="1"/>
  <c r="AG27" i="1"/>
  <c r="AH24" i="1"/>
  <c r="AF29" i="1"/>
  <c r="AC30" i="1" s="1"/>
  <c r="AG28" i="1"/>
  <c r="AF26" i="1"/>
  <c r="AC25" i="1" s="1"/>
  <c r="AK8" i="1"/>
  <c r="AJ12" i="1"/>
  <c r="AI10" i="1"/>
  <c r="AJ11" i="1"/>
  <c r="AF21" i="1"/>
  <c r="AC22" i="1" s="1"/>
  <c r="AH16" i="1"/>
  <c r="AG19" i="1"/>
  <c r="AF18" i="1"/>
  <c r="AC17" i="1" s="1"/>
  <c r="AG20" i="1"/>
  <c r="K40" i="1"/>
  <c r="L43" i="1" s="1"/>
  <c r="L44" i="1"/>
  <c r="BJ42" i="1" l="1"/>
  <c r="L51" i="1"/>
  <c r="L42" i="1"/>
  <c r="L52" i="1"/>
  <c r="BK43" i="1"/>
  <c r="BK52" i="1"/>
  <c r="BK44" i="1"/>
  <c r="BK51" i="1"/>
  <c r="AX64" i="1"/>
  <c r="AW67" i="1"/>
  <c r="AW68" i="1"/>
  <c r="AV66" i="1"/>
  <c r="AS65" i="1" s="1"/>
  <c r="AV69" i="1"/>
  <c r="AS70" i="1" s="1"/>
  <c r="BL40" i="1"/>
  <c r="BL44" i="1" s="1"/>
  <c r="K50" i="1"/>
  <c r="K53" i="1"/>
  <c r="I50" i="1"/>
  <c r="I53" i="1"/>
  <c r="L45" i="1"/>
  <c r="AF36" i="1"/>
  <c r="AG32" i="1"/>
  <c r="AE37" i="1"/>
  <c r="AF35" i="1"/>
  <c r="AE34" i="1"/>
  <c r="AK59" i="1"/>
  <c r="AL56" i="1"/>
  <c r="AK60" i="1"/>
  <c r="AJ58" i="1"/>
  <c r="AG57" i="1" s="1"/>
  <c r="AJ61" i="1"/>
  <c r="AG62" i="1" s="1"/>
  <c r="BO48" i="1"/>
  <c r="BM50" i="1"/>
  <c r="BM53" i="1"/>
  <c r="AJ13" i="1"/>
  <c r="AG14" i="1" s="1"/>
  <c r="AJ10" i="1"/>
  <c r="AG9" i="1" s="1"/>
  <c r="AK11" i="1"/>
  <c r="AL8" i="1"/>
  <c r="AK12" i="1"/>
  <c r="AH27" i="1"/>
  <c r="AG26" i="1"/>
  <c r="AG29" i="1"/>
  <c r="AH28" i="1"/>
  <c r="AI24" i="1"/>
  <c r="AH19" i="1"/>
  <c r="AG21" i="1"/>
  <c r="AH20" i="1"/>
  <c r="AG18" i="1"/>
  <c r="AI16" i="1"/>
  <c r="J40" i="1"/>
  <c r="K43" i="1" s="1"/>
  <c r="K51" i="1" l="1"/>
  <c r="K42" i="1"/>
  <c r="I42" i="1"/>
  <c r="BK45" i="1"/>
  <c r="BK42" i="1"/>
  <c r="K44" i="1"/>
  <c r="K52" i="1"/>
  <c r="BM40" i="1"/>
  <c r="BM52" i="1" s="1"/>
  <c r="BL43" i="1"/>
  <c r="BL52" i="1"/>
  <c r="BL51" i="1"/>
  <c r="AX67" i="1"/>
  <c r="AY64" i="1"/>
  <c r="AX68" i="1"/>
  <c r="AW66" i="1"/>
  <c r="AW69" i="1"/>
  <c r="K45" i="1"/>
  <c r="I45" i="1"/>
  <c r="AG35" i="1"/>
  <c r="AF37" i="1"/>
  <c r="AC38" i="1" s="1"/>
  <c r="AG36" i="1"/>
  <c r="AH32" i="1"/>
  <c r="AF34" i="1"/>
  <c r="AC33" i="1" s="1"/>
  <c r="J50" i="1"/>
  <c r="I49" i="1" s="1"/>
  <c r="J53" i="1"/>
  <c r="I54" i="1" s="1"/>
  <c r="AL60" i="1"/>
  <c r="AL59" i="1"/>
  <c r="AM56" i="1"/>
  <c r="AK58" i="1"/>
  <c r="AK61" i="1"/>
  <c r="BP48" i="1"/>
  <c r="BN53" i="1"/>
  <c r="BN50" i="1"/>
  <c r="AK13" i="1"/>
  <c r="AH29" i="1"/>
  <c r="AH26" i="1"/>
  <c r="AJ24" i="1"/>
  <c r="AI27" i="1"/>
  <c r="AI28" i="1"/>
  <c r="AI20" i="1"/>
  <c r="AI19" i="1"/>
  <c r="AJ16" i="1"/>
  <c r="AH21" i="1"/>
  <c r="AH18" i="1"/>
  <c r="AL12" i="1"/>
  <c r="AL11" i="1"/>
  <c r="AM8" i="1"/>
  <c r="AK10" i="1"/>
  <c r="I40" i="1"/>
  <c r="J52" i="1" s="1"/>
  <c r="BM44" i="1" l="1"/>
  <c r="BM43" i="1"/>
  <c r="J51" i="1"/>
  <c r="J42" i="1"/>
  <c r="I41" i="1" s="1"/>
  <c r="BM51" i="1"/>
  <c r="BL42" i="1"/>
  <c r="BI41" i="1" s="1"/>
  <c r="J43" i="1"/>
  <c r="J44" i="1"/>
  <c r="BL45" i="1"/>
  <c r="BI46" i="1" s="1"/>
  <c r="BN40" i="1"/>
  <c r="BM45" i="1" s="1"/>
  <c r="AY67" i="1"/>
  <c r="AZ64" i="1"/>
  <c r="AY68" i="1"/>
  <c r="AX66" i="1"/>
  <c r="AX69" i="1"/>
  <c r="J45" i="1"/>
  <c r="I46" i="1" s="1"/>
  <c r="AH36" i="1"/>
  <c r="AG34" i="1"/>
  <c r="AI32" i="1"/>
  <c r="AH35" i="1"/>
  <c r="AG37" i="1"/>
  <c r="AM59" i="1"/>
  <c r="AM60" i="1"/>
  <c r="AN56" i="1"/>
  <c r="AL58" i="1"/>
  <c r="AL61" i="1"/>
  <c r="BQ48" i="1"/>
  <c r="BO50" i="1"/>
  <c r="BO53" i="1"/>
  <c r="I52" i="1"/>
  <c r="I51" i="1"/>
  <c r="AL13" i="1"/>
  <c r="AI21" i="1"/>
  <c r="AK16" i="1"/>
  <c r="AJ20" i="1"/>
  <c r="AI18" i="1"/>
  <c r="AJ19" i="1"/>
  <c r="AI29" i="1"/>
  <c r="AI26" i="1"/>
  <c r="AJ27" i="1"/>
  <c r="AK24" i="1"/>
  <c r="AJ28" i="1"/>
  <c r="AM11" i="1"/>
  <c r="AL10" i="1"/>
  <c r="AM12" i="1"/>
  <c r="AN8" i="1"/>
  <c r="I43" i="1"/>
  <c r="I44" i="1"/>
  <c r="BN51" i="1" l="1"/>
  <c r="BM42" i="1"/>
  <c r="BN44" i="1"/>
  <c r="BO40" i="1"/>
  <c r="BO51" i="1" s="1"/>
  <c r="BN52" i="1"/>
  <c r="BN43" i="1"/>
  <c r="AZ68" i="1"/>
  <c r="AZ67" i="1"/>
  <c r="BA64" i="1"/>
  <c r="AY69" i="1"/>
  <c r="AY66" i="1"/>
  <c r="AH34" i="1"/>
  <c r="AJ32" i="1"/>
  <c r="AH37" i="1"/>
  <c r="AI35" i="1"/>
  <c r="AI36" i="1"/>
  <c r="AO56" i="1"/>
  <c r="AN60" i="1"/>
  <c r="AN59" i="1"/>
  <c r="AM61" i="1"/>
  <c r="AM58" i="1"/>
  <c r="BR48" i="1"/>
  <c r="BP50" i="1"/>
  <c r="BM49" i="1" s="1"/>
  <c r="BP53" i="1"/>
  <c r="BM54" i="1" s="1"/>
  <c r="AM13" i="1"/>
  <c r="AK20" i="1"/>
  <c r="AL16" i="1"/>
  <c r="AJ21" i="1"/>
  <c r="AG22" i="1" s="1"/>
  <c r="AJ18" i="1"/>
  <c r="AG17" i="1" s="1"/>
  <c r="AK19" i="1"/>
  <c r="AN11" i="1"/>
  <c r="AN12" i="1"/>
  <c r="AO8" i="1"/>
  <c r="AM10" i="1"/>
  <c r="AJ26" i="1"/>
  <c r="AG25" i="1" s="1"/>
  <c r="AK27" i="1"/>
  <c r="AL24" i="1"/>
  <c r="AK28" i="1"/>
  <c r="AJ29" i="1"/>
  <c r="AG30" i="1" s="1"/>
  <c r="BO44" i="1" l="1"/>
  <c r="BO52" i="1"/>
  <c r="BN45" i="1"/>
  <c r="BP40" i="1"/>
  <c r="BP44" i="1" s="1"/>
  <c r="BO43" i="1"/>
  <c r="BN42" i="1"/>
  <c r="BA67" i="1"/>
  <c r="BA68" i="1"/>
  <c r="BB64" i="1"/>
  <c r="AZ69" i="1"/>
  <c r="AW70" i="1" s="1"/>
  <c r="AZ66" i="1"/>
  <c r="AW65" i="1" s="1"/>
  <c r="AJ35" i="1"/>
  <c r="AI34" i="1"/>
  <c r="AJ36" i="1"/>
  <c r="AK32" i="1"/>
  <c r="AI37" i="1"/>
  <c r="AO59" i="1"/>
  <c r="AO60" i="1"/>
  <c r="AP56" i="1"/>
  <c r="AN58" i="1"/>
  <c r="AK57" i="1" s="1"/>
  <c r="AN61" i="1"/>
  <c r="AK62" i="1" s="1"/>
  <c r="BS48" i="1"/>
  <c r="BQ53" i="1"/>
  <c r="BQ50" i="1"/>
  <c r="AN13" i="1"/>
  <c r="AK14" i="1" s="1"/>
  <c r="AL28" i="1"/>
  <c r="AK29" i="1"/>
  <c r="AL27" i="1"/>
  <c r="AM24" i="1"/>
  <c r="AK26" i="1"/>
  <c r="AL20" i="1"/>
  <c r="AK21" i="1"/>
  <c r="AK18" i="1"/>
  <c r="AM16" i="1"/>
  <c r="AL19" i="1"/>
  <c r="BO45" i="1"/>
  <c r="AP8" i="1"/>
  <c r="AO12" i="1"/>
  <c r="AO11" i="1"/>
  <c r="AN10" i="1"/>
  <c r="AK9" i="1" s="1"/>
  <c r="BP52" i="1" l="1"/>
  <c r="BQ40" i="1"/>
  <c r="BQ52" i="1" s="1"/>
  <c r="BP51" i="1"/>
  <c r="BO42" i="1"/>
  <c r="BP43" i="1"/>
  <c r="BP42" i="1"/>
  <c r="BB67" i="1"/>
  <c r="BC64" i="1"/>
  <c r="BB68" i="1"/>
  <c r="BA69" i="1"/>
  <c r="BA66" i="1"/>
  <c r="AJ34" i="1"/>
  <c r="AG33" i="1" s="1"/>
  <c r="AK35" i="1"/>
  <c r="AJ37" i="1"/>
  <c r="AG38" i="1" s="1"/>
  <c r="AK36" i="1"/>
  <c r="AL32" i="1"/>
  <c r="AP60" i="1"/>
  <c r="AQ56" i="1"/>
  <c r="AP59" i="1"/>
  <c r="AO58" i="1"/>
  <c r="AO61" i="1"/>
  <c r="BT48" i="1"/>
  <c r="BR50" i="1"/>
  <c r="BR53" i="1"/>
  <c r="AO13" i="1"/>
  <c r="AO10" i="1"/>
  <c r="AP12" i="1"/>
  <c r="AP11" i="1"/>
  <c r="AQ8" i="1"/>
  <c r="AM28" i="1"/>
  <c r="AM27" i="1"/>
  <c r="AL29" i="1"/>
  <c r="AN24" i="1"/>
  <c r="AL26" i="1"/>
  <c r="BR40" i="1"/>
  <c r="BP45" i="1"/>
  <c r="BM46" i="1" s="1"/>
  <c r="AM19" i="1"/>
  <c r="AL18" i="1"/>
  <c r="AM20" i="1"/>
  <c r="AN16" i="1"/>
  <c r="AL21" i="1"/>
  <c r="BQ43" i="1" l="1"/>
  <c r="BQ51" i="1"/>
  <c r="BQ44" i="1"/>
  <c r="BM41" i="1"/>
  <c r="BQ42" i="1"/>
  <c r="BC68" i="1"/>
  <c r="BC67" i="1"/>
  <c r="BD64" i="1"/>
  <c r="BB66" i="1"/>
  <c r="BB69" i="1"/>
  <c r="AK34" i="1"/>
  <c r="AL36" i="1"/>
  <c r="AK37" i="1"/>
  <c r="AM32" i="1"/>
  <c r="AL35" i="1"/>
  <c r="AQ59" i="1"/>
  <c r="AR56" i="1"/>
  <c r="AQ60" i="1"/>
  <c r="AP58" i="1"/>
  <c r="AP61" i="1"/>
  <c r="BU48" i="1"/>
  <c r="BS50" i="1"/>
  <c r="BS53" i="1"/>
  <c r="BR51" i="1"/>
  <c r="BR52" i="1"/>
  <c r="AP13" i="1"/>
  <c r="AM18" i="1"/>
  <c r="AN20" i="1"/>
  <c r="AM21" i="1"/>
  <c r="AN19" i="1"/>
  <c r="AO16" i="1"/>
  <c r="BR44" i="1"/>
  <c r="BR43" i="1"/>
  <c r="BQ45" i="1"/>
  <c r="BS40" i="1"/>
  <c r="AM29" i="1"/>
  <c r="AM26" i="1"/>
  <c r="AN27" i="1"/>
  <c r="AN28" i="1"/>
  <c r="AO24" i="1"/>
  <c r="AR8" i="1"/>
  <c r="AP10" i="1"/>
  <c r="AQ11" i="1"/>
  <c r="AQ12" i="1"/>
  <c r="BR42" i="1" l="1"/>
  <c r="BD68" i="1"/>
  <c r="BE64" i="1"/>
  <c r="BD67" i="1"/>
  <c r="BC69" i="1"/>
  <c r="BC66" i="1"/>
  <c r="AM35" i="1"/>
  <c r="AM36" i="1"/>
  <c r="AL37" i="1"/>
  <c r="AN32" i="1"/>
  <c r="AL34" i="1"/>
  <c r="AS56" i="1"/>
  <c r="AR59" i="1"/>
  <c r="AR60" i="1"/>
  <c r="AQ61" i="1"/>
  <c r="AQ58" i="1"/>
  <c r="BV48" i="1"/>
  <c r="BT53" i="1"/>
  <c r="BQ54" i="1" s="1"/>
  <c r="BT50" i="1"/>
  <c r="BQ49" i="1" s="1"/>
  <c r="BS51" i="1"/>
  <c r="BS52" i="1"/>
  <c r="AQ13" i="1"/>
  <c r="AO27" i="1"/>
  <c r="AN26" i="1"/>
  <c r="AK25" i="1" s="1"/>
  <c r="AP24" i="1"/>
  <c r="AO28" i="1"/>
  <c r="AN29" i="1"/>
  <c r="AK30" i="1" s="1"/>
  <c r="BS43" i="1"/>
  <c r="BS44" i="1"/>
  <c r="BR45" i="1"/>
  <c r="BT40" i="1"/>
  <c r="AS8" i="1"/>
  <c r="AQ10" i="1"/>
  <c r="AR11" i="1"/>
  <c r="AR12" i="1"/>
  <c r="AN21" i="1"/>
  <c r="AK22" i="1" s="1"/>
  <c r="AO20" i="1"/>
  <c r="AN18" i="1"/>
  <c r="AK17" i="1" s="1"/>
  <c r="AP16" i="1"/>
  <c r="AO19" i="1"/>
  <c r="BS42" i="1" l="1"/>
  <c r="BF64" i="1"/>
  <c r="BE67" i="1"/>
  <c r="BE68" i="1"/>
  <c r="BD69" i="1"/>
  <c r="BA70" i="1" s="1"/>
  <c r="BD66" i="1"/>
  <c r="BA65" i="1" s="1"/>
  <c r="AN35" i="1"/>
  <c r="AM34" i="1"/>
  <c r="AN36" i="1"/>
  <c r="AO32" i="1"/>
  <c r="AM37" i="1"/>
  <c r="AS59" i="1"/>
  <c r="AS60" i="1"/>
  <c r="AT56" i="1"/>
  <c r="AR58" i="1"/>
  <c r="AO57" i="1" s="1"/>
  <c r="AR61" i="1"/>
  <c r="AO62" i="1" s="1"/>
  <c r="BW48" i="1"/>
  <c r="BU50" i="1"/>
  <c r="BU53" i="1"/>
  <c r="BT51" i="1"/>
  <c r="BT52" i="1"/>
  <c r="AR13" i="1"/>
  <c r="AO14" i="1" s="1"/>
  <c r="AS11" i="1"/>
  <c r="AS12" i="1"/>
  <c r="AT8" i="1"/>
  <c r="AR10" i="1"/>
  <c r="AO9" i="1" s="1"/>
  <c r="AO29" i="1"/>
  <c r="AP27" i="1"/>
  <c r="AO26" i="1"/>
  <c r="AQ24" i="1"/>
  <c r="AP28" i="1"/>
  <c r="AP19" i="1"/>
  <c r="AO21" i="1"/>
  <c r="AP20" i="1"/>
  <c r="AQ16" i="1"/>
  <c r="AO18" i="1"/>
  <c r="BT43" i="1"/>
  <c r="BU40" i="1"/>
  <c r="BT44" i="1"/>
  <c r="BS45" i="1"/>
  <c r="BT42" i="1" l="1"/>
  <c r="BG64" i="1"/>
  <c r="BF68" i="1"/>
  <c r="BF67" i="1"/>
  <c r="BE66" i="1"/>
  <c r="BE69" i="1"/>
  <c r="AO36" i="1"/>
  <c r="AP32" i="1"/>
  <c r="AN37" i="1"/>
  <c r="AK38" i="1" s="1"/>
  <c r="AO35" i="1"/>
  <c r="AN34" i="1"/>
  <c r="AK33" i="1" s="1"/>
  <c r="AT60" i="1"/>
  <c r="AU56" i="1"/>
  <c r="AT59" i="1"/>
  <c r="AS58" i="1"/>
  <c r="AS61" i="1"/>
  <c r="BX48" i="1"/>
  <c r="BV53" i="1"/>
  <c r="BV50" i="1"/>
  <c r="BU52" i="1"/>
  <c r="BU51" i="1"/>
  <c r="AS13" i="1"/>
  <c r="BV40" i="1"/>
  <c r="AR16" i="1"/>
  <c r="AQ20" i="1"/>
  <c r="AP21" i="1"/>
  <c r="AQ19" i="1"/>
  <c r="AP18" i="1"/>
  <c r="BU44" i="1"/>
  <c r="BU43" i="1"/>
  <c r="BQ41" i="1"/>
  <c r="BT45" i="1"/>
  <c r="BQ46" i="1" s="1"/>
  <c r="AP29" i="1"/>
  <c r="AQ28" i="1"/>
  <c r="AQ27" i="1"/>
  <c r="AR24" i="1"/>
  <c r="AP26" i="1"/>
  <c r="AT12" i="1"/>
  <c r="AU8" i="1"/>
  <c r="AT11" i="1"/>
  <c r="AS10" i="1"/>
  <c r="BU42" i="1" l="1"/>
  <c r="BH64" i="1"/>
  <c r="BG68" i="1"/>
  <c r="BG67" i="1"/>
  <c r="BF66" i="1"/>
  <c r="BF69" i="1"/>
  <c r="AO34" i="1"/>
  <c r="AP36" i="1"/>
  <c r="AO37" i="1"/>
  <c r="AQ32" i="1"/>
  <c r="AP35" i="1"/>
  <c r="AU60" i="1"/>
  <c r="AV56" i="1"/>
  <c r="AU59" i="1"/>
  <c r="AT58" i="1"/>
  <c r="AT61" i="1"/>
  <c r="BW50" i="1"/>
  <c r="BU49" i="1" s="1"/>
  <c r="BW53" i="1"/>
  <c r="BU54" i="1" s="1"/>
  <c r="BV51" i="1"/>
  <c r="BV52" i="1"/>
  <c r="AT13" i="1"/>
  <c r="BV44" i="1"/>
  <c r="BW40" i="1"/>
  <c r="BV42" i="1" s="1"/>
  <c r="BV43" i="1"/>
  <c r="AS24" i="1"/>
  <c r="AR28" i="1"/>
  <c r="AQ26" i="1"/>
  <c r="AQ29" i="1"/>
  <c r="AR27" i="1"/>
  <c r="BU45" i="1"/>
  <c r="AU11" i="1"/>
  <c r="AU12" i="1"/>
  <c r="AV8" i="1"/>
  <c r="AT10" i="1"/>
  <c r="AS16" i="1"/>
  <c r="AQ21" i="1"/>
  <c r="AQ18" i="1"/>
  <c r="AR19" i="1"/>
  <c r="AR20" i="1"/>
  <c r="BH68" i="1" l="1"/>
  <c r="BI64" i="1"/>
  <c r="BH67" i="1"/>
  <c r="BG69" i="1"/>
  <c r="BG66" i="1"/>
  <c r="AQ35" i="1"/>
  <c r="AQ36" i="1"/>
  <c r="AP34" i="1"/>
  <c r="AR32" i="1"/>
  <c r="AP37" i="1"/>
  <c r="AW56" i="1"/>
  <c r="AV59" i="1"/>
  <c r="AV60" i="1"/>
  <c r="AU61" i="1"/>
  <c r="AU58" i="1"/>
  <c r="BW51" i="1"/>
  <c r="BW52" i="1"/>
  <c r="AU13" i="1"/>
  <c r="BW43" i="1"/>
  <c r="BW44" i="1"/>
  <c r="BV45" i="1"/>
  <c r="AS19" i="1"/>
  <c r="AT16" i="1"/>
  <c r="AS20" i="1"/>
  <c r="AR18" i="1"/>
  <c r="AO17" i="1" s="1"/>
  <c r="AR21" i="1"/>
  <c r="AO22" i="1" s="1"/>
  <c r="AV11" i="1"/>
  <c r="AW8" i="1"/>
  <c r="AV12" i="1"/>
  <c r="AU10" i="1"/>
  <c r="AS27" i="1"/>
  <c r="AS28" i="1"/>
  <c r="AT24" i="1"/>
  <c r="AR26" i="1"/>
  <c r="AO25" i="1" s="1"/>
  <c r="AR29" i="1"/>
  <c r="AO30" i="1" s="1"/>
  <c r="BI67" i="1" l="1"/>
  <c r="BJ64" i="1"/>
  <c r="BI68" i="1"/>
  <c r="BH69" i="1"/>
  <c r="BE70" i="1" s="1"/>
  <c r="BH66" i="1"/>
  <c r="BE65" i="1" s="1"/>
  <c r="AR36" i="1"/>
  <c r="AS32" i="1"/>
  <c r="AQ37" i="1"/>
  <c r="AR35" i="1"/>
  <c r="AQ34" i="1"/>
  <c r="AW59" i="1"/>
  <c r="AW60" i="1"/>
  <c r="AX56" i="1"/>
  <c r="AV58" i="1"/>
  <c r="AS57" i="1" s="1"/>
  <c r="AV61" i="1"/>
  <c r="AS62" i="1" s="1"/>
  <c r="AV13" i="1"/>
  <c r="AS14" i="1" s="1"/>
  <c r="BX40" i="1"/>
  <c r="BW42" i="1" s="1"/>
  <c r="AT27" i="1"/>
  <c r="AT28" i="1"/>
  <c r="AU24" i="1"/>
  <c r="AS29" i="1"/>
  <c r="AS26" i="1"/>
  <c r="AX8" i="1"/>
  <c r="AW11" i="1"/>
  <c r="AW12" i="1"/>
  <c r="AV10" i="1"/>
  <c r="AS9" i="1" s="1"/>
  <c r="AU16" i="1"/>
  <c r="AT19" i="1"/>
  <c r="AT20" i="1"/>
  <c r="AS18" i="1"/>
  <c r="AS21" i="1"/>
  <c r="BJ67" i="1" l="1"/>
  <c r="BK64" i="1"/>
  <c r="BJ68" i="1"/>
  <c r="BI69" i="1"/>
  <c r="BI66" i="1"/>
  <c r="AT32" i="1"/>
  <c r="AR34" i="1"/>
  <c r="AO33" i="1" s="1"/>
  <c r="AS35" i="1"/>
  <c r="AR37" i="1"/>
  <c r="AO38" i="1" s="1"/>
  <c r="AS36" i="1"/>
  <c r="AX60" i="1"/>
  <c r="AX59" i="1"/>
  <c r="AY56" i="1"/>
  <c r="AW58" i="1"/>
  <c r="AW61" i="1"/>
  <c r="BX44" i="1"/>
  <c r="BX51" i="1"/>
  <c r="BX52" i="1"/>
  <c r="AW13" i="1"/>
  <c r="BX43" i="1"/>
  <c r="BU41" i="1"/>
  <c r="BW45" i="1"/>
  <c r="BU46" i="1" s="1"/>
  <c r="AX11" i="1"/>
  <c r="AX12" i="1"/>
  <c r="AY8" i="1"/>
  <c r="AW10" i="1"/>
  <c r="AV16" i="1"/>
  <c r="AU19" i="1"/>
  <c r="AU20" i="1"/>
  <c r="AT18" i="1"/>
  <c r="AT21" i="1"/>
  <c r="AU27" i="1"/>
  <c r="AU28" i="1"/>
  <c r="AV24" i="1"/>
  <c r="AT29" i="1"/>
  <c r="AT26" i="1"/>
  <c r="BK68" i="1" l="1"/>
  <c r="BK67" i="1"/>
  <c r="BL64" i="1"/>
  <c r="BJ69" i="1"/>
  <c r="BJ66" i="1"/>
  <c r="AT35" i="1"/>
  <c r="AS37" i="1"/>
  <c r="AT36" i="1"/>
  <c r="AS34" i="1"/>
  <c r="AU32" i="1"/>
  <c r="AY60" i="1"/>
  <c r="AZ56" i="1"/>
  <c r="AY59" i="1"/>
  <c r="AX58" i="1"/>
  <c r="AX61" i="1"/>
  <c r="AX13" i="1"/>
  <c r="AV20" i="1"/>
  <c r="AV19" i="1"/>
  <c r="AW16" i="1"/>
  <c r="AU18" i="1"/>
  <c r="AU21" i="1"/>
  <c r="AZ8" i="1"/>
  <c r="AY11" i="1"/>
  <c r="AY12" i="1"/>
  <c r="AX10" i="1"/>
  <c r="AV27" i="1"/>
  <c r="AV28" i="1"/>
  <c r="AW24" i="1"/>
  <c r="AU26" i="1"/>
  <c r="AU29" i="1"/>
  <c r="BM64" i="1" l="1"/>
  <c r="BL67" i="1"/>
  <c r="BL68" i="1"/>
  <c r="BK69" i="1"/>
  <c r="BK66" i="1"/>
  <c r="AU36" i="1"/>
  <c r="AT34" i="1"/>
  <c r="AV32" i="1"/>
  <c r="AT37" i="1"/>
  <c r="AU35" i="1"/>
  <c r="BA56" i="1"/>
  <c r="AZ60" i="1"/>
  <c r="AZ59" i="1"/>
  <c r="AY61" i="1"/>
  <c r="AY58" i="1"/>
  <c r="AY13" i="1"/>
  <c r="AZ11" i="1"/>
  <c r="AZ12" i="1"/>
  <c r="BA8" i="1"/>
  <c r="AY10" i="1"/>
  <c r="AX16" i="1"/>
  <c r="AW19" i="1"/>
  <c r="AW20" i="1"/>
  <c r="AV21" i="1"/>
  <c r="AS22" i="1" s="1"/>
  <c r="AV18" i="1"/>
  <c r="AS17" i="1" s="1"/>
  <c r="AW27" i="1"/>
  <c r="AW28" i="1"/>
  <c r="AX24" i="1"/>
  <c r="AV26" i="1"/>
  <c r="AS25" i="1" s="1"/>
  <c r="AV29" i="1"/>
  <c r="AS30" i="1" s="1"/>
  <c r="BM68" i="1" l="1"/>
  <c r="BN64" i="1"/>
  <c r="BM67" i="1"/>
  <c r="BL66" i="1"/>
  <c r="BI65" i="1" s="1"/>
  <c r="BL69" i="1"/>
  <c r="BI70" i="1" s="1"/>
  <c r="AU37" i="1"/>
  <c r="AV35" i="1"/>
  <c r="AU34" i="1"/>
  <c r="AV36" i="1"/>
  <c r="AW32" i="1"/>
  <c r="BA59" i="1"/>
  <c r="BB56" i="1"/>
  <c r="BA60" i="1"/>
  <c r="AZ58" i="1"/>
  <c r="AW57" i="1" s="1"/>
  <c r="AZ61" i="1"/>
  <c r="AW62" i="1" s="1"/>
  <c r="AZ13" i="1"/>
  <c r="AW14" i="1" s="1"/>
  <c r="AX19" i="1"/>
  <c r="AX20" i="1"/>
  <c r="AY16" i="1"/>
  <c r="AW18" i="1"/>
  <c r="AW21" i="1"/>
  <c r="BA12" i="1"/>
  <c r="BA11" i="1"/>
  <c r="BB8" i="1"/>
  <c r="AZ10" i="1"/>
  <c r="AW9" i="1" s="1"/>
  <c r="AX28" i="1"/>
  <c r="AY24" i="1"/>
  <c r="AX27" i="1"/>
  <c r="AW26" i="1"/>
  <c r="AW29" i="1"/>
  <c r="BN67" i="1" l="1"/>
  <c r="BO64" i="1"/>
  <c r="BN68" i="1"/>
  <c r="BM66" i="1"/>
  <c r="BM69" i="1"/>
  <c r="AX32" i="1"/>
  <c r="AV34" i="1"/>
  <c r="AS33" i="1" s="1"/>
  <c r="AW35" i="1"/>
  <c r="AV37" i="1"/>
  <c r="AS38" i="1" s="1"/>
  <c r="AW36" i="1"/>
  <c r="BB60" i="1"/>
  <c r="BB59" i="1"/>
  <c r="BC56" i="1"/>
  <c r="BA58" i="1"/>
  <c r="BA61" i="1"/>
  <c r="BA13" i="1"/>
  <c r="BC8" i="1"/>
  <c r="AY20" i="1"/>
  <c r="AZ16" i="1"/>
  <c r="AY19" i="1"/>
  <c r="AX18" i="1"/>
  <c r="AX21" i="1"/>
  <c r="AY27" i="1"/>
  <c r="AY28" i="1"/>
  <c r="AZ24" i="1"/>
  <c r="AX26" i="1"/>
  <c r="AX29" i="1"/>
  <c r="BB12" i="1"/>
  <c r="BB11" i="1"/>
  <c r="BA10" i="1"/>
  <c r="BP64" i="1" l="1"/>
  <c r="BO68" i="1"/>
  <c r="BO67" i="1"/>
  <c r="BN66" i="1"/>
  <c r="BN69" i="1"/>
  <c r="AX36" i="1"/>
  <c r="AW34" i="1"/>
  <c r="AY32" i="1"/>
  <c r="AX35" i="1"/>
  <c r="AW37" i="1"/>
  <c r="BC59" i="1"/>
  <c r="BC60" i="1"/>
  <c r="BD56" i="1"/>
  <c r="BB58" i="1"/>
  <c r="BB61" i="1"/>
  <c r="BB13" i="1"/>
  <c r="BD8" i="1"/>
  <c r="BC11" i="1"/>
  <c r="BC12" i="1"/>
  <c r="AZ27" i="1"/>
  <c r="AZ28" i="1"/>
  <c r="BA24" i="1"/>
  <c r="AY29" i="1"/>
  <c r="AY26" i="1"/>
  <c r="AZ19" i="1"/>
  <c r="AZ20" i="1"/>
  <c r="BA16" i="1"/>
  <c r="AY21" i="1"/>
  <c r="AY18" i="1"/>
  <c r="BB10" i="1"/>
  <c r="BP68" i="1" l="1"/>
  <c r="BP67" i="1"/>
  <c r="BQ64" i="1"/>
  <c r="BO66" i="1"/>
  <c r="BO69" i="1"/>
  <c r="AY36" i="1"/>
  <c r="AX34" i="1"/>
  <c r="AZ32" i="1"/>
  <c r="AX37" i="1"/>
  <c r="AY35" i="1"/>
  <c r="BE56" i="1"/>
  <c r="BD60" i="1"/>
  <c r="BD59" i="1"/>
  <c r="BC61" i="1"/>
  <c r="BC58" i="1"/>
  <c r="BC13" i="1"/>
  <c r="BE8" i="1"/>
  <c r="BD11" i="1"/>
  <c r="BD12" i="1"/>
  <c r="BC10" i="1"/>
  <c r="BA27" i="1"/>
  <c r="BA28" i="1"/>
  <c r="BB24" i="1"/>
  <c r="AZ29" i="1"/>
  <c r="AW30" i="1" s="1"/>
  <c r="AZ26" i="1"/>
  <c r="AW25" i="1" s="1"/>
  <c r="BA20" i="1"/>
  <c r="BA19" i="1"/>
  <c r="BB16" i="1"/>
  <c r="AZ18" i="1"/>
  <c r="AW17" i="1" s="1"/>
  <c r="AZ21" i="1"/>
  <c r="AW22" i="1" s="1"/>
  <c r="BQ67" i="1" l="1"/>
  <c r="BR64" i="1"/>
  <c r="BQ68" i="1"/>
  <c r="BP66" i="1"/>
  <c r="BM65" i="1" s="1"/>
  <c r="BP69" i="1"/>
  <c r="BM70" i="1" s="1"/>
  <c r="AY37" i="1"/>
  <c r="AZ35" i="1"/>
  <c r="AY34" i="1"/>
  <c r="AZ36" i="1"/>
  <c r="BA32" i="1"/>
  <c r="BE59" i="1"/>
  <c r="BE60" i="1"/>
  <c r="BF56" i="1"/>
  <c r="BD58" i="1"/>
  <c r="BA57" i="1" s="1"/>
  <c r="BD61" i="1"/>
  <c r="BA62" i="1" s="1"/>
  <c r="BD13" i="1"/>
  <c r="BA14" i="1" s="1"/>
  <c r="BC24" i="1"/>
  <c r="BE11" i="1"/>
  <c r="BE12" i="1"/>
  <c r="BF8" i="1"/>
  <c r="BF11" i="1" s="1"/>
  <c r="BD10" i="1"/>
  <c r="BA9" i="1" s="1"/>
  <c r="BC16" i="1"/>
  <c r="BB27" i="1"/>
  <c r="BB28" i="1"/>
  <c r="BA26" i="1"/>
  <c r="BA29" i="1"/>
  <c r="BB20" i="1"/>
  <c r="BB19" i="1"/>
  <c r="BA21" i="1"/>
  <c r="BA18" i="1"/>
  <c r="BR67" i="1" l="1"/>
  <c r="BS64" i="1"/>
  <c r="BR68" i="1"/>
  <c r="BQ66" i="1"/>
  <c r="BQ69" i="1"/>
  <c r="BA36" i="1"/>
  <c r="BB32" i="1"/>
  <c r="BA35" i="1"/>
  <c r="AZ37" i="1"/>
  <c r="AW38" i="1" s="1"/>
  <c r="AZ34" i="1"/>
  <c r="AW33" i="1" s="1"/>
  <c r="BF60" i="1"/>
  <c r="BG56" i="1"/>
  <c r="BF59" i="1"/>
  <c r="BE58" i="1"/>
  <c r="BE61" i="1"/>
  <c r="BE13" i="1"/>
  <c r="BD16" i="1"/>
  <c r="BC20" i="1"/>
  <c r="BC19" i="1"/>
  <c r="BF12" i="1"/>
  <c r="BG8" i="1"/>
  <c r="BH8" i="1" s="1"/>
  <c r="BE10" i="1"/>
  <c r="BD24" i="1"/>
  <c r="BC27" i="1"/>
  <c r="BC28" i="1"/>
  <c r="BB21" i="1"/>
  <c r="BB18" i="1"/>
  <c r="BB29" i="1"/>
  <c r="BB26" i="1"/>
  <c r="BS68" i="1" l="1"/>
  <c r="BS67" i="1"/>
  <c r="BT64" i="1"/>
  <c r="BR69" i="1"/>
  <c r="BR66" i="1"/>
  <c r="BA37" i="1"/>
  <c r="BB36" i="1"/>
  <c r="BA34" i="1"/>
  <c r="BC32" i="1"/>
  <c r="BB35" i="1"/>
  <c r="BG59" i="1"/>
  <c r="BG60" i="1"/>
  <c r="BH56" i="1"/>
  <c r="BF58" i="1"/>
  <c r="BF61" i="1"/>
  <c r="BF13" i="1"/>
  <c r="BG11" i="1"/>
  <c r="BG12" i="1"/>
  <c r="BF10" i="1"/>
  <c r="BC26" i="1"/>
  <c r="BD28" i="1"/>
  <c r="BE24" i="1"/>
  <c r="BD27" i="1"/>
  <c r="BC29" i="1"/>
  <c r="BD20" i="1"/>
  <c r="BE16" i="1"/>
  <c r="BD19" i="1"/>
  <c r="BC18" i="1"/>
  <c r="BC21" i="1"/>
  <c r="BT68" i="1" l="1"/>
  <c r="BT67" i="1"/>
  <c r="BU64" i="1"/>
  <c r="BS69" i="1"/>
  <c r="BS66" i="1"/>
  <c r="BC36" i="1"/>
  <c r="BD32" i="1"/>
  <c r="BB37" i="1"/>
  <c r="BC35" i="1"/>
  <c r="BB34" i="1"/>
  <c r="BI56" i="1"/>
  <c r="BH59" i="1"/>
  <c r="BH60" i="1"/>
  <c r="BG58" i="1"/>
  <c r="BG61" i="1"/>
  <c r="BG13" i="1"/>
  <c r="BD26" i="1"/>
  <c r="BA25" i="1" s="1"/>
  <c r="BF24" i="1"/>
  <c r="BE27" i="1"/>
  <c r="BE28" i="1"/>
  <c r="BD29" i="1"/>
  <c r="BA30" i="1" s="1"/>
  <c r="BE20" i="1"/>
  <c r="BF16" i="1"/>
  <c r="BE19" i="1"/>
  <c r="BD21" i="1"/>
  <c r="BA22" i="1" s="1"/>
  <c r="BD18" i="1"/>
  <c r="BA17" i="1" s="1"/>
  <c r="BH11" i="1"/>
  <c r="BH12" i="1"/>
  <c r="BI8" i="1"/>
  <c r="BG10" i="1"/>
  <c r="BU67" i="1" l="1"/>
  <c r="BV64" i="1"/>
  <c r="BU68" i="1"/>
  <c r="BT66" i="1"/>
  <c r="BQ65" i="1" s="1"/>
  <c r="BT69" i="1"/>
  <c r="BQ70" i="1" s="1"/>
  <c r="BD35" i="1"/>
  <c r="BD36" i="1"/>
  <c r="BC37" i="1"/>
  <c r="BC34" i="1"/>
  <c r="BE32" i="1"/>
  <c r="BI59" i="1"/>
  <c r="BI60" i="1"/>
  <c r="BJ56" i="1"/>
  <c r="BH58" i="1"/>
  <c r="BE57" i="1" s="1"/>
  <c r="BH61" i="1"/>
  <c r="BE62" i="1" s="1"/>
  <c r="BH13" i="1"/>
  <c r="BE14" i="1" s="1"/>
  <c r="BG24" i="1"/>
  <c r="BF27" i="1"/>
  <c r="BF28" i="1"/>
  <c r="BE26" i="1"/>
  <c r="BE29" i="1"/>
  <c r="BJ8" i="1"/>
  <c r="BI11" i="1"/>
  <c r="BI12" i="1"/>
  <c r="BH10" i="1"/>
  <c r="BE9" i="1" s="1"/>
  <c r="BF20" i="1"/>
  <c r="BG16" i="1"/>
  <c r="BF19" i="1"/>
  <c r="BE21" i="1"/>
  <c r="BE18" i="1"/>
  <c r="BW64" i="1" l="1"/>
  <c r="BV68" i="1"/>
  <c r="BV67" i="1"/>
  <c r="BU66" i="1"/>
  <c r="BU69" i="1"/>
  <c r="BE36" i="1"/>
  <c r="BF32" i="1"/>
  <c r="BD37" i="1"/>
  <c r="BA38" i="1" s="1"/>
  <c r="BE35" i="1"/>
  <c r="BD34" i="1"/>
  <c r="BA33" i="1" s="1"/>
  <c r="BJ60" i="1"/>
  <c r="BK56" i="1"/>
  <c r="BJ59" i="1"/>
  <c r="BI58" i="1"/>
  <c r="BI61" i="1"/>
  <c r="BI13" i="1"/>
  <c r="BH24" i="1"/>
  <c r="BG27" i="1"/>
  <c r="BG28" i="1"/>
  <c r="BF26" i="1"/>
  <c r="BF29" i="1"/>
  <c r="BG20" i="1"/>
  <c r="BH16" i="1"/>
  <c r="BG19" i="1"/>
  <c r="BF21" i="1"/>
  <c r="BF18" i="1"/>
  <c r="BK8" i="1"/>
  <c r="BJ12" i="1"/>
  <c r="BJ11" i="1"/>
  <c r="BI10" i="1"/>
  <c r="BW68" i="1" l="1"/>
  <c r="BW67" i="1"/>
  <c r="BX64" i="1"/>
  <c r="BV69" i="1"/>
  <c r="BV66" i="1"/>
  <c r="BF35" i="1"/>
  <c r="BE34" i="1"/>
  <c r="BF36" i="1"/>
  <c r="BE37" i="1"/>
  <c r="BG32" i="1"/>
  <c r="BK60" i="1"/>
  <c r="BL56" i="1"/>
  <c r="BK59" i="1"/>
  <c r="BJ58" i="1"/>
  <c r="BJ61" i="1"/>
  <c r="BJ13" i="1"/>
  <c r="BL8" i="1"/>
  <c r="BK12" i="1"/>
  <c r="BK11" i="1"/>
  <c r="BJ10" i="1"/>
  <c r="BH20" i="1"/>
  <c r="BH19" i="1"/>
  <c r="BI16" i="1"/>
  <c r="BG18" i="1"/>
  <c r="BG21" i="1"/>
  <c r="BI24" i="1"/>
  <c r="BH27" i="1"/>
  <c r="BH28" i="1"/>
  <c r="BG26" i="1"/>
  <c r="BG29" i="1"/>
  <c r="BX67" i="1" l="1"/>
  <c r="BX68" i="1"/>
  <c r="BW69" i="1"/>
  <c r="BU70" i="1" s="1"/>
  <c r="BW66" i="1"/>
  <c r="BU65" i="1" s="1"/>
  <c r="BH32" i="1"/>
  <c r="BF37" i="1"/>
  <c r="BG35" i="1"/>
  <c r="BG36" i="1"/>
  <c r="BF34" i="1"/>
  <c r="BM56" i="1"/>
  <c r="BL59" i="1"/>
  <c r="BL60" i="1"/>
  <c r="BK58" i="1"/>
  <c r="BK61" i="1"/>
  <c r="BK13" i="1"/>
  <c r="BI27" i="1"/>
  <c r="BI28" i="1"/>
  <c r="BJ24" i="1"/>
  <c r="BH29" i="1"/>
  <c r="BE30" i="1" s="1"/>
  <c r="BH26" i="1"/>
  <c r="BE25" i="1" s="1"/>
  <c r="BI19" i="1"/>
  <c r="BI20" i="1"/>
  <c r="BJ16" i="1"/>
  <c r="BH21" i="1"/>
  <c r="BE22" i="1" s="1"/>
  <c r="BH18" i="1"/>
  <c r="BE17" i="1" s="1"/>
  <c r="BL12" i="1"/>
  <c r="BL11" i="1"/>
  <c r="BM8" i="1"/>
  <c r="BK10" i="1"/>
  <c r="BH36" i="1" l="1"/>
  <c r="BI32" i="1"/>
  <c r="BG37" i="1"/>
  <c r="BH35" i="1"/>
  <c r="BG34" i="1"/>
  <c r="BM59" i="1"/>
  <c r="BM60" i="1"/>
  <c r="BN56" i="1"/>
  <c r="BL58" i="1"/>
  <c r="BI57" i="1" s="1"/>
  <c r="BL61" i="1"/>
  <c r="BI62" i="1" s="1"/>
  <c r="BL13" i="1"/>
  <c r="BI14" i="1" s="1"/>
  <c r="BJ27" i="1"/>
  <c r="BJ28" i="1"/>
  <c r="BK24" i="1"/>
  <c r="BI26" i="1"/>
  <c r="BI29" i="1"/>
  <c r="BK16" i="1"/>
  <c r="BJ20" i="1"/>
  <c r="BJ19" i="1"/>
  <c r="BI18" i="1"/>
  <c r="BI21" i="1"/>
  <c r="BM12" i="1"/>
  <c r="BN8" i="1"/>
  <c r="BM11" i="1"/>
  <c r="BL10" i="1"/>
  <c r="BI9" i="1" s="1"/>
  <c r="BI36" i="1" l="1"/>
  <c r="BJ32" i="1"/>
  <c r="BH34" i="1"/>
  <c r="BE33" i="1" s="1"/>
  <c r="BI35" i="1"/>
  <c r="BH37" i="1"/>
  <c r="BE38" i="1" s="1"/>
  <c r="BN60" i="1"/>
  <c r="BN59" i="1"/>
  <c r="BO56" i="1"/>
  <c r="BM58" i="1"/>
  <c r="BM61" i="1"/>
  <c r="BM13" i="1"/>
  <c r="BK27" i="1"/>
  <c r="BL24" i="1"/>
  <c r="BK28" i="1"/>
  <c r="BJ29" i="1"/>
  <c r="BJ26" i="1"/>
  <c r="BO8" i="1"/>
  <c r="BN11" i="1"/>
  <c r="BN12" i="1"/>
  <c r="BM10" i="1"/>
  <c r="BK19" i="1"/>
  <c r="BK20" i="1"/>
  <c r="BL16" i="1"/>
  <c r="BJ21" i="1"/>
  <c r="BJ18" i="1"/>
  <c r="BJ36" i="1" l="1"/>
  <c r="BI34" i="1"/>
  <c r="BK32" i="1"/>
  <c r="BJ35" i="1"/>
  <c r="BI37" i="1"/>
  <c r="BP56" i="1"/>
  <c r="BO60" i="1"/>
  <c r="BO59" i="1"/>
  <c r="BN58" i="1"/>
  <c r="BN61" i="1"/>
  <c r="BN13" i="1"/>
  <c r="BP8" i="1"/>
  <c r="BO11" i="1"/>
  <c r="BO12" i="1"/>
  <c r="BN10" i="1"/>
  <c r="BL27" i="1"/>
  <c r="BL28" i="1"/>
  <c r="BM24" i="1"/>
  <c r="BK29" i="1"/>
  <c r="BK26" i="1"/>
  <c r="BM16" i="1"/>
  <c r="BL20" i="1"/>
  <c r="BL19" i="1"/>
  <c r="BK18" i="1"/>
  <c r="BK21" i="1"/>
  <c r="BK36" i="1" l="1"/>
  <c r="BJ34" i="1"/>
  <c r="BL32" i="1"/>
  <c r="BJ37" i="1"/>
  <c r="BK35" i="1"/>
  <c r="BQ56" i="1"/>
  <c r="BP60" i="1"/>
  <c r="BP59" i="1"/>
  <c r="BO61" i="1"/>
  <c r="BO58" i="1"/>
  <c r="BO13" i="1"/>
  <c r="BM19" i="1"/>
  <c r="BM20" i="1"/>
  <c r="BN16" i="1"/>
  <c r="BL18" i="1"/>
  <c r="BI17" i="1" s="1"/>
  <c r="BL21" i="1"/>
  <c r="BI22" i="1" s="1"/>
  <c r="BM27" i="1"/>
  <c r="BM28" i="1"/>
  <c r="BN24" i="1"/>
  <c r="BL26" i="1"/>
  <c r="BI25" i="1" s="1"/>
  <c r="BL29" i="1"/>
  <c r="BI30" i="1" s="1"/>
  <c r="BP11" i="1"/>
  <c r="BP12" i="1"/>
  <c r="BQ8" i="1"/>
  <c r="BQ11" i="1" s="1"/>
  <c r="BO10" i="1"/>
  <c r="BM32" i="1" l="1"/>
  <c r="BK34" i="1"/>
  <c r="BL35" i="1"/>
  <c r="BK37" i="1"/>
  <c r="BL36" i="1"/>
  <c r="BQ59" i="1"/>
  <c r="BR56" i="1"/>
  <c r="BQ60" i="1"/>
  <c r="BP58" i="1"/>
  <c r="BM57" i="1" s="1"/>
  <c r="BP61" i="1"/>
  <c r="BM62" i="1" s="1"/>
  <c r="BP13" i="1"/>
  <c r="BM14" i="1" s="1"/>
  <c r="BN20" i="1"/>
  <c r="BN19" i="1"/>
  <c r="BO16" i="1"/>
  <c r="BM21" i="1"/>
  <c r="BM18" i="1"/>
  <c r="BN28" i="1"/>
  <c r="BN27" i="1"/>
  <c r="BO24" i="1"/>
  <c r="BM26" i="1"/>
  <c r="BM29" i="1"/>
  <c r="BQ12" i="1"/>
  <c r="BR8" i="1"/>
  <c r="BP10" i="1"/>
  <c r="BM9" i="1" s="1"/>
  <c r="BL37" i="1" l="1"/>
  <c r="BI38" i="1" s="1"/>
  <c r="BM35" i="1"/>
  <c r="BM36" i="1"/>
  <c r="BN32" i="1"/>
  <c r="BL34" i="1"/>
  <c r="BI33" i="1" s="1"/>
  <c r="BR60" i="1"/>
  <c r="BR59" i="1"/>
  <c r="BS56" i="1"/>
  <c r="BQ58" i="1"/>
  <c r="BQ61" i="1"/>
  <c r="BQ13" i="1"/>
  <c r="BP16" i="1"/>
  <c r="BO20" i="1"/>
  <c r="BO19" i="1"/>
  <c r="BN18" i="1"/>
  <c r="BN21" i="1"/>
  <c r="BO28" i="1"/>
  <c r="BP24" i="1"/>
  <c r="BO27" i="1"/>
  <c r="BN26" i="1"/>
  <c r="BN29" i="1"/>
  <c r="BS8" i="1"/>
  <c r="BR12" i="1"/>
  <c r="BR11" i="1"/>
  <c r="BQ10" i="1"/>
  <c r="BN35" i="1" l="1"/>
  <c r="BM37" i="1"/>
  <c r="BN36" i="1"/>
  <c r="BO32" i="1"/>
  <c r="BM34" i="1"/>
  <c r="BS59" i="1"/>
  <c r="BS60" i="1"/>
  <c r="BT56" i="1"/>
  <c r="BR58" i="1"/>
  <c r="BR61" i="1"/>
  <c r="BR13" i="1"/>
  <c r="BS11" i="1"/>
  <c r="BT8" i="1"/>
  <c r="BS12" i="1"/>
  <c r="BR10" i="1"/>
  <c r="BQ24" i="1"/>
  <c r="BP27" i="1"/>
  <c r="BP28" i="1"/>
  <c r="BO29" i="1"/>
  <c r="BO26" i="1"/>
  <c r="BP20" i="1"/>
  <c r="BP19" i="1"/>
  <c r="BQ16" i="1"/>
  <c r="BO21" i="1"/>
  <c r="BO18" i="1"/>
  <c r="BO35" i="1" l="1"/>
  <c r="BO36" i="1"/>
  <c r="BN34" i="1"/>
  <c r="BP32" i="1"/>
  <c r="BN37" i="1"/>
  <c r="BU56" i="1"/>
  <c r="BT60" i="1"/>
  <c r="BT59" i="1"/>
  <c r="BS61" i="1"/>
  <c r="BS58" i="1"/>
  <c r="BS13" i="1"/>
  <c r="BT12" i="1"/>
  <c r="BT11" i="1"/>
  <c r="BU8" i="1"/>
  <c r="BS10" i="1"/>
  <c r="BQ20" i="1"/>
  <c r="BR16" i="1"/>
  <c r="BQ19" i="1"/>
  <c r="BP18" i="1"/>
  <c r="BM17" i="1" s="1"/>
  <c r="BP21" i="1"/>
  <c r="BM22" i="1" s="1"/>
  <c r="BQ27" i="1"/>
  <c r="BR24" i="1"/>
  <c r="BQ28" i="1"/>
  <c r="BP29" i="1"/>
  <c r="BM30" i="1" s="1"/>
  <c r="BP26" i="1"/>
  <c r="BM25" i="1" s="1"/>
  <c r="BO37" i="1" l="1"/>
  <c r="BP35" i="1"/>
  <c r="BO34" i="1"/>
  <c r="BP36" i="1"/>
  <c r="BQ32" i="1"/>
  <c r="BU59" i="1"/>
  <c r="BU60" i="1"/>
  <c r="BV56" i="1"/>
  <c r="BT58" i="1"/>
  <c r="BQ57" i="1" s="1"/>
  <c r="BT61" i="1"/>
  <c r="BQ62" i="1" s="1"/>
  <c r="BT13" i="1"/>
  <c r="BQ14" i="1" s="1"/>
  <c r="BU12" i="1"/>
  <c r="BU11" i="1"/>
  <c r="BV8" i="1"/>
  <c r="BT10" i="1"/>
  <c r="BQ9" i="1" s="1"/>
  <c r="BR19" i="1"/>
  <c r="BR20" i="1"/>
  <c r="BS16" i="1"/>
  <c r="BQ18" i="1"/>
  <c r="BQ21" i="1"/>
  <c r="BR27" i="1"/>
  <c r="BS24" i="1"/>
  <c r="BR28" i="1"/>
  <c r="BQ26" i="1"/>
  <c r="BQ29" i="1"/>
  <c r="BP34" i="1" l="1"/>
  <c r="BM33" i="1" s="1"/>
  <c r="BQ35" i="1"/>
  <c r="BP37" i="1"/>
  <c r="BM38" i="1" s="1"/>
  <c r="BQ36" i="1"/>
  <c r="BR32" i="1"/>
  <c r="BV60" i="1"/>
  <c r="BW56" i="1"/>
  <c r="BV59" i="1"/>
  <c r="BU58" i="1"/>
  <c r="BU61" i="1"/>
  <c r="BU13" i="1"/>
  <c r="BV12" i="1"/>
  <c r="BV11" i="1"/>
  <c r="BW8" i="1"/>
  <c r="BU10" i="1"/>
  <c r="BS20" i="1"/>
  <c r="BS19" i="1"/>
  <c r="BT16" i="1"/>
  <c r="BR21" i="1"/>
  <c r="BR18" i="1"/>
  <c r="BT24" i="1"/>
  <c r="BS28" i="1"/>
  <c r="BS27" i="1"/>
  <c r="BR26" i="1"/>
  <c r="BR29" i="1"/>
  <c r="BQ34" i="1" l="1"/>
  <c r="BR36" i="1"/>
  <c r="BQ37" i="1"/>
  <c r="BS32" i="1"/>
  <c r="BR35" i="1"/>
  <c r="BW59" i="1"/>
  <c r="BX56" i="1"/>
  <c r="BW60" i="1"/>
  <c r="BV58" i="1"/>
  <c r="BV61" i="1"/>
  <c r="BX13" i="1"/>
  <c r="BV13" i="1"/>
  <c r="BU24" i="1"/>
  <c r="BT27" i="1"/>
  <c r="BT28" i="1"/>
  <c r="BS29" i="1"/>
  <c r="BS26" i="1"/>
  <c r="BW12" i="1"/>
  <c r="BX8" i="1"/>
  <c r="BW13" i="1" s="1"/>
  <c r="BW11" i="1"/>
  <c r="BV10" i="1"/>
  <c r="BT19" i="1"/>
  <c r="BT20" i="1"/>
  <c r="BU16" i="1"/>
  <c r="BS18" i="1"/>
  <c r="BS21" i="1"/>
  <c r="BX60" i="1" l="1"/>
  <c r="BX59" i="1"/>
  <c r="BT32" i="1"/>
  <c r="BR34" i="1"/>
  <c r="BS35" i="1"/>
  <c r="BS36" i="1"/>
  <c r="BR37" i="1"/>
  <c r="BW61" i="1"/>
  <c r="BU62" i="1" s="1"/>
  <c r="BW58" i="1"/>
  <c r="BU57" i="1" s="1"/>
  <c r="BU14" i="1"/>
  <c r="BX12" i="1"/>
  <c r="BX11" i="1"/>
  <c r="BW10" i="1"/>
  <c r="BU9" i="1" s="1"/>
  <c r="BU27" i="1"/>
  <c r="BV24" i="1"/>
  <c r="BU28" i="1"/>
  <c r="BT26" i="1"/>
  <c r="BQ25" i="1" s="1"/>
  <c r="BT29" i="1"/>
  <c r="BQ30" i="1" s="1"/>
  <c r="BV16" i="1"/>
  <c r="BU19" i="1"/>
  <c r="BU20" i="1"/>
  <c r="BT21" i="1"/>
  <c r="BQ22" i="1" s="1"/>
  <c r="BT18" i="1"/>
  <c r="BQ17" i="1" s="1"/>
  <c r="BT36" i="1" l="1"/>
  <c r="BU32" i="1"/>
  <c r="BS34" i="1"/>
  <c r="BT35" i="1"/>
  <c r="BS37" i="1"/>
  <c r="BV27" i="1"/>
  <c r="BV28" i="1"/>
  <c r="BW24" i="1"/>
  <c r="BU29" i="1"/>
  <c r="BU26" i="1"/>
  <c r="BW16" i="1"/>
  <c r="BV19" i="1"/>
  <c r="BV20" i="1"/>
  <c r="BU18" i="1"/>
  <c r="BU21" i="1"/>
  <c r="BV32" i="1" l="1"/>
  <c r="BT37" i="1"/>
  <c r="BQ38" i="1" s="1"/>
  <c r="BU35" i="1"/>
  <c r="BT34" i="1"/>
  <c r="BQ33" i="1" s="1"/>
  <c r="BU36" i="1"/>
  <c r="BX16" i="1"/>
  <c r="BW20" i="1"/>
  <c r="BW19" i="1"/>
  <c r="BV21" i="1"/>
  <c r="BV18" i="1"/>
  <c r="BW28" i="1"/>
  <c r="BW27" i="1"/>
  <c r="BX24" i="1"/>
  <c r="BV26" i="1"/>
  <c r="BV29" i="1"/>
  <c r="BU37" i="1" l="1"/>
  <c r="BV36" i="1"/>
  <c r="BW32" i="1"/>
  <c r="BV35" i="1"/>
  <c r="BU34" i="1"/>
  <c r="BX28" i="1"/>
  <c r="BX27" i="1"/>
  <c r="BW26" i="1"/>
  <c r="BU25" i="1" s="1"/>
  <c r="BW29" i="1"/>
  <c r="BU30" i="1" s="1"/>
  <c r="BX20" i="1"/>
  <c r="BX19" i="1"/>
  <c r="BW18" i="1"/>
  <c r="BU17" i="1" s="1"/>
  <c r="BW21" i="1"/>
  <c r="BU22" i="1" s="1"/>
  <c r="BW36" i="1" l="1"/>
  <c r="BV34" i="1"/>
  <c r="BX32" i="1"/>
  <c r="BV37" i="1"/>
  <c r="BW35" i="1"/>
  <c r="BW34" i="1" l="1"/>
  <c r="BU33" i="1" s="1"/>
  <c r="BX35" i="1"/>
  <c r="BX36" i="1"/>
  <c r="BW37" i="1"/>
  <c r="BU3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4" authorId="0" shapeId="0" xr:uid="{00000000-0006-0000-0100-000001000000}">
      <text>
        <r>
          <rPr>
            <b/>
            <sz val="9"/>
            <color indexed="81"/>
            <rFont val="Tahoma"/>
            <family val="2"/>
          </rPr>
          <t>This is the date that shall be considered in our current PoW and FORECASTS. If not, kindly update them accordingly before continuing with this Executive Summary...</t>
        </r>
      </text>
    </comment>
    <comment ref="G16" authorId="0" shapeId="0" xr:uid="{00000000-0006-0000-0100-000002000000}">
      <text>
        <r>
          <rPr>
            <b/>
            <sz val="9"/>
            <color indexed="81"/>
            <rFont val="Tahoma"/>
            <family val="2"/>
          </rPr>
          <t>This value shall be typed as:
* NEGATIVE if the actual execution is DELAYED with respect to the approved PoW.
* POSITIVE if the actual execution is ADVANCED with respect to the approved PoW.</t>
        </r>
      </text>
    </comment>
    <comment ref="B18" authorId="0" shapeId="0" xr:uid="{00000000-0006-0000-0100-000003000000}">
      <text>
        <r>
          <rPr>
            <b/>
            <sz val="9"/>
            <color indexed="81"/>
            <rFont val="Tahoma"/>
            <family val="2"/>
          </rPr>
          <t>Considering, from a REALISTIC point of view, if the current and other potential future DELAYS can be REDUCED/AMENDED (or NOT), to comply with the currently Approved Date for Completion.</t>
        </r>
      </text>
    </comment>
    <comment ref="B20" authorId="0" shapeId="0" xr:uid="{00000000-0006-0000-0100-000004000000}">
      <text>
        <r>
          <rPr>
            <b/>
            <sz val="9"/>
            <color indexed="81"/>
            <rFont val="Tahoma"/>
            <family val="2"/>
          </rPr>
          <t>Latest Payment Certificate approved by the Engineer/Employer (or latest INVOICE submitted by Sotravic, if the Contract does not require Payment Certificates)</t>
        </r>
      </text>
    </comment>
    <comment ref="B24" authorId="0" shapeId="0" xr:uid="{00000000-0006-0000-0100-000005000000}">
      <text>
        <r>
          <rPr>
            <b/>
            <sz val="9"/>
            <color indexed="81"/>
            <rFont val="Tahoma"/>
            <family val="2"/>
          </rPr>
          <t xml:space="preserve">It ONLY concerns the BILLS of the BoQ.
Therefore, it EXCLUDES any other AMENDMENT of REVENUE, CONTRACTUAL or NOT, CERTIFIED or NOT, POTENTIAL or NOT, such as:
* Discounts (because of Sotravic's Tender)
* Variations of Prices
* Variations of Works
* Sotravic's or Employer's Claims
* Advance Payment (Received or Reimbursed)
* Retention (Hold or Released)
* VAT, TDS and other taxes.
</t>
        </r>
      </text>
    </comment>
    <comment ref="B26" authorId="0" shapeId="0" xr:uid="{00000000-0006-0000-0100-000006000000}">
      <text>
        <r>
          <rPr>
            <b/>
            <sz val="9"/>
            <color indexed="81"/>
            <rFont val="Tahoma"/>
            <family val="2"/>
          </rPr>
          <t>Discount included in Sotravic's Tender, usually considered as a % of the Contract Price</t>
        </r>
      </text>
    </comment>
    <comment ref="G26" authorId="0" shapeId="0" xr:uid="{00000000-0006-0000-0100-000007000000}">
      <text>
        <r>
          <rPr>
            <b/>
            <sz val="9"/>
            <color indexed="81"/>
            <rFont val="Tahoma"/>
            <family val="2"/>
          </rPr>
          <t>This value shall always be NEGATIVE or NIL!!!</t>
        </r>
      </text>
    </comment>
    <comment ref="B27" authorId="0" shapeId="0" xr:uid="{00000000-0006-0000-0100-000008000000}">
      <text>
        <r>
          <rPr>
            <b/>
            <sz val="9"/>
            <color indexed="81"/>
            <rFont val="Tahoma"/>
            <family val="2"/>
          </rPr>
          <t>Only the CERTIFIED Variations</t>
        </r>
      </text>
    </comment>
    <comment ref="B28" authorId="0" shapeId="0" xr:uid="{00000000-0006-0000-0100-000009000000}">
      <text>
        <r>
          <rPr>
            <b/>
            <sz val="9"/>
            <color indexed="81"/>
            <rFont val="Tahoma"/>
            <family val="2"/>
          </rPr>
          <t xml:space="preserve">Only the CERTIFIED Variations </t>
        </r>
      </text>
    </comment>
    <comment ref="B29" authorId="0" shapeId="0" xr:uid="{00000000-0006-0000-0100-00000A000000}">
      <text>
        <r>
          <rPr>
            <b/>
            <sz val="9"/>
            <color indexed="81"/>
            <rFont val="Tahoma"/>
            <family val="2"/>
          </rPr>
          <t>Only the CERTIFIED Claims</t>
        </r>
      </text>
    </comment>
    <comment ref="G29" authorId="0" shapeId="0" xr:uid="{00000000-0006-0000-0100-00000B000000}">
      <text>
        <r>
          <rPr>
            <b/>
            <sz val="9"/>
            <color indexed="81"/>
            <rFont val="Tahoma"/>
            <family val="2"/>
          </rPr>
          <t>This value shall always be POSITIVE or NIL!!!</t>
        </r>
      </text>
    </comment>
    <comment ref="B30" authorId="0" shapeId="0" xr:uid="{00000000-0006-0000-0100-00000C000000}">
      <text>
        <r>
          <rPr>
            <b/>
            <sz val="9"/>
            <color indexed="81"/>
            <rFont val="Tahoma"/>
            <family val="2"/>
          </rPr>
          <t>Only the CERTIFIED Claims</t>
        </r>
      </text>
    </comment>
    <comment ref="G30" authorId="0" shapeId="0" xr:uid="{00000000-0006-0000-0100-00000D000000}">
      <text>
        <r>
          <rPr>
            <b/>
            <sz val="9"/>
            <color indexed="81"/>
            <rFont val="Tahoma"/>
            <family val="2"/>
          </rPr>
          <t>This value shall always be NEGATIVE or NIL!!!</t>
        </r>
      </text>
    </comment>
    <comment ref="G31" authorId="0" shapeId="0" xr:uid="{00000000-0006-0000-0100-00000E000000}">
      <text>
        <r>
          <rPr>
            <b/>
            <sz val="9"/>
            <color indexed="81"/>
            <rFont val="Tahoma"/>
            <family val="2"/>
          </rPr>
          <t>This value shall always be POSITIVE or NIL!!!</t>
        </r>
      </text>
    </comment>
    <comment ref="G32" authorId="0" shapeId="0" xr:uid="{00000000-0006-0000-0100-00000F000000}">
      <text>
        <r>
          <rPr>
            <b/>
            <sz val="9"/>
            <color indexed="81"/>
            <rFont val="Tahoma"/>
            <family val="2"/>
          </rPr>
          <t>This value shall always be NEGATIVE or NIL!!!</t>
        </r>
      </text>
    </comment>
    <comment ref="B34" authorId="0" shapeId="0" xr:uid="{00000000-0006-0000-0100-000010000000}">
      <text>
        <r>
          <rPr>
            <b/>
            <sz val="9"/>
            <color indexed="81"/>
            <rFont val="Tahoma"/>
            <family val="2"/>
          </rPr>
          <t>The Bankable Revenue INCLUDES the CERTIFIED:
* Value of Works Executed (BoQ bills)
* Discount (because of Sotravic's Tender)
* Variations of Prices
* Variations of Works
* Sotravic's and Employer's Claims
* Credit/Debit for Materials
Note that it EXCLUDES:
* Advance Payment (Received and Reimbursed)
* Retention (Hold and Released)
* VAT, TDS and other taxes</t>
        </r>
      </text>
    </comment>
    <comment ref="B39" authorId="0" shapeId="0" xr:uid="{00000000-0006-0000-0100-000011000000}">
      <text>
        <r>
          <rPr>
            <b/>
            <sz val="9"/>
            <color indexed="81"/>
            <rFont val="Tahoma"/>
            <family val="2"/>
          </rPr>
          <t xml:space="preserve">It ONLY concerns the BILLS of the BoQ.
Therefore, it EXCLUDES any other AMENDMENT of REVENUE, CONTRACTUAL or NOT, CERTIFIED or NOT, POTENTIAL or NOT, such as:
* Discounts (because of Sotravic's Tender)
* Variations of Prices
* Variations of Works
* Sotravic's or Employer's Claims
* Advance Payment (Received or Reimbursed)
* Retention (Hold or Released)
* VAT, TDS and other taxes.
</t>
        </r>
      </text>
    </comment>
    <comment ref="B41" authorId="0" shapeId="0" xr:uid="{00000000-0006-0000-0100-000012000000}">
      <text>
        <r>
          <rPr>
            <b/>
            <sz val="9"/>
            <color indexed="81"/>
            <rFont val="Tahoma"/>
            <family val="2"/>
          </rPr>
          <t xml:space="preserve">The Bankable Revenue INCLUDES the CERTIFIED:
* Value of Works Executed (BoQ bills)
* Discount (because of Sotravic's Tender)
* Variations of Prices
* Variations of Works
* Sotravic's and Employer's Claims
* Credit/Debit for Materials
Note that it EXCLUDES:
* Advance Payment (Received and Reimbursed)
* Retention (Hold and Released)
* VAT, TDS and other taxes
</t>
        </r>
      </text>
    </comment>
    <comment ref="B46" authorId="0" shapeId="0" xr:uid="{00000000-0006-0000-0100-000013000000}">
      <text>
        <r>
          <rPr>
            <b/>
            <sz val="9"/>
            <color indexed="81"/>
            <rFont val="Tahoma"/>
            <family val="2"/>
          </rPr>
          <t xml:space="preserve">It ONLY concerns the BILLS of the BoQ.
Therefore, it EXCLUDES any other AMENDMENT of REVENUE, CONTRACTUAL or NOT, CERTIFIED or NOT, POTENTIAL or NOT, such as:
* Discounts (because of Sotravic's Tender)
* Variations of Prices
* Variations of Works
* Sotravic's or Employer's Claims
* Advance Payment (Received or Reimbursed)
* Retention (Hold or Released)
* VAT, TDS and other taxes.
</t>
        </r>
      </text>
    </comment>
    <comment ref="B48" authorId="0" shapeId="0" xr:uid="{00000000-0006-0000-0100-000014000000}">
      <text>
        <r>
          <rPr>
            <b/>
            <sz val="9"/>
            <color indexed="81"/>
            <rFont val="Tahoma"/>
            <family val="2"/>
          </rPr>
          <t>Discount included in Sotravic's Tender, usually considered as a % of the Contract Price</t>
        </r>
      </text>
    </comment>
    <comment ref="G48" authorId="0" shapeId="0" xr:uid="{00000000-0006-0000-0100-000015000000}">
      <text>
        <r>
          <rPr>
            <b/>
            <sz val="9"/>
            <color indexed="81"/>
            <rFont val="Tahoma"/>
            <family val="2"/>
          </rPr>
          <t>This value shall always be NEGATIVE or NIL!!!</t>
        </r>
      </text>
    </comment>
    <comment ref="B49" authorId="0" shapeId="0" xr:uid="{00000000-0006-0000-0100-000016000000}">
      <text>
        <r>
          <rPr>
            <b/>
            <sz val="9"/>
            <color indexed="81"/>
            <rFont val="Tahoma"/>
            <family val="2"/>
          </rPr>
          <t>Only the CERTIFIED Variations and those the Engineer/Employer WILL LIKELY ACCEPT</t>
        </r>
      </text>
    </comment>
    <comment ref="B50" authorId="0" shapeId="0" xr:uid="{00000000-0006-0000-0100-000017000000}">
      <text>
        <r>
          <rPr>
            <b/>
            <sz val="9"/>
            <color indexed="81"/>
            <rFont val="Tahoma"/>
            <family val="2"/>
          </rPr>
          <t>Only the CERTIFIED Variations and those the Engineer/Employer WILL LIKELY INSTRUCT</t>
        </r>
      </text>
    </comment>
    <comment ref="B51" authorId="0" shapeId="0" xr:uid="{00000000-0006-0000-0100-000018000000}">
      <text>
        <r>
          <rPr>
            <b/>
            <sz val="9"/>
            <color indexed="81"/>
            <rFont val="Tahoma"/>
            <family val="2"/>
          </rPr>
          <t>Only the CERTIFIED Claims and those the Engineer/Employer WILL LIKELY ACCEPT</t>
        </r>
      </text>
    </comment>
    <comment ref="B52" authorId="0" shapeId="0" xr:uid="{00000000-0006-0000-0100-000019000000}">
      <text>
        <r>
          <rPr>
            <b/>
            <sz val="9"/>
            <color indexed="81"/>
            <rFont val="Tahoma"/>
            <family val="2"/>
          </rPr>
          <t>Adding the ALREADY CERTIFIED EMPLOYER'S CLAIMS + those the Employer WILL LIKELY PROCESS in the future, such as the DAMAGE RISK for not complying with the DATE FOR COMPLETION (if that's the case).</t>
        </r>
      </text>
    </comment>
    <comment ref="G52" authorId="0" shapeId="0" xr:uid="{00000000-0006-0000-0100-00001A000000}">
      <text>
        <r>
          <rPr>
            <b/>
            <sz val="9"/>
            <color indexed="81"/>
            <rFont val="Tahoma"/>
            <family val="2"/>
          </rPr>
          <t>This value shall always be NEGATIVE or NIL!!!</t>
        </r>
      </text>
    </comment>
    <comment ref="G53" authorId="0" shapeId="0" xr:uid="{00000000-0006-0000-0100-00001B000000}">
      <text>
        <r>
          <rPr>
            <b/>
            <sz val="9"/>
            <color indexed="81"/>
            <rFont val="Tahoma"/>
            <family val="2"/>
          </rPr>
          <t>This value shall always be POSITIVE or NIL!!!</t>
        </r>
      </text>
    </comment>
    <comment ref="G54" authorId="0" shapeId="0" xr:uid="{00000000-0006-0000-0100-00001C000000}">
      <text>
        <r>
          <rPr>
            <b/>
            <sz val="9"/>
            <color indexed="81"/>
            <rFont val="Tahoma"/>
            <family val="2"/>
          </rPr>
          <t>This value shall always be NEGATIVE or NIL!!!</t>
        </r>
      </text>
    </comment>
    <comment ref="B56" authorId="0" shapeId="0" xr:uid="{00000000-0006-0000-0100-00001D000000}">
      <text>
        <r>
          <rPr>
            <b/>
            <sz val="9"/>
            <color indexed="81"/>
            <rFont val="Tahoma"/>
            <family val="2"/>
          </rPr>
          <t>The Bankable Revenue INCLUDES the FORECASTED:
* Value of Works Executed (BoQ bills)
* Discount (because of Sotravic's Tender)
* Variations of Prices
* Variations of Works
* Sotravic's and Employer's Claims
* Credit/Debit for Materials
Note that it EXCLUDES:
* Advance Payment (Received and Reimbursed)
* Retention (Hold and Released)
* VAT, TDS and other taxes</t>
        </r>
      </text>
    </comment>
    <comment ref="G58" authorId="0" shapeId="0" xr:uid="{00000000-0006-0000-0100-00001E000000}">
      <text>
        <r>
          <rPr>
            <b/>
            <sz val="9"/>
            <color indexed="81"/>
            <rFont val="Tahoma"/>
            <family val="2"/>
          </rPr>
          <t>POSITIVE or NIL</t>
        </r>
      </text>
    </comment>
    <comment ref="B60" authorId="0" shapeId="0" xr:uid="{00000000-0006-0000-0100-00001F000000}">
      <text>
        <r>
          <rPr>
            <b/>
            <sz val="9"/>
            <color indexed="81"/>
            <rFont val="Tahoma"/>
            <family val="2"/>
          </rPr>
          <t>Including the Outstanding Retention to be Released after Completion</t>
        </r>
      </text>
    </comment>
    <comment ref="G65" authorId="0" shapeId="0" xr:uid="{00000000-0006-0000-0100-000020000000}">
      <text>
        <r>
          <rPr>
            <b/>
            <sz val="9"/>
            <color indexed="81"/>
            <rFont val="Tahoma"/>
            <family val="2"/>
          </rPr>
          <t xml:space="preserve">This value is the total SUM of:
* BuidSmart Missing Costs: those already incurred in our project but not posted yet. They shall be considered as POSITIVE.
* BuidSmart Wrong Costs: those wrongly posted (not incurred yet or incorrectly allocated to our project). They shall be considered as NEGATIVE.
</t>
        </r>
      </text>
    </comment>
    <comment ref="G70" authorId="0" shapeId="0" xr:uid="{00000000-0006-0000-0100-000021000000}">
      <text>
        <r>
          <rPr>
            <b/>
            <sz val="9"/>
            <color indexed="81"/>
            <rFont val="Tahoma"/>
            <family val="2"/>
          </rPr>
          <t xml:space="preserve">This value is the total SUM of:
* BuidSmart Missing Costs: those already incurred in our project but not posted yet. They shall be considered as POSITIVE.
* BuidSmart Wrong Costs: those wrongly posted (not incurred yet or incorrectly allocated to our project). They shall be considered as NEGATIVE.
</t>
        </r>
      </text>
    </comment>
    <comment ref="G86" authorId="0" shapeId="0" xr:uid="{00000000-0006-0000-0100-000022000000}">
      <text>
        <r>
          <rPr>
            <b/>
            <sz val="9"/>
            <color indexed="81"/>
            <rFont val="Tahoma"/>
            <family val="2"/>
          </rPr>
          <t>POSITIVE OR NIL!!!</t>
        </r>
      </text>
    </comment>
    <comment ref="G89" authorId="0" shapeId="0" xr:uid="{00000000-0006-0000-0100-000023000000}">
      <text>
        <r>
          <rPr>
            <b/>
            <sz val="9"/>
            <color indexed="81"/>
            <rFont val="Tahoma"/>
            <family val="2"/>
          </rPr>
          <t>NEGATIVE OR NIL!!!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C8" authorId="0" shapeId="0" xr:uid="{00000000-0006-0000-0200-000001000000}">
      <text>
        <r>
          <rPr>
            <b/>
            <sz val="9"/>
            <color indexed="81"/>
            <rFont val="Tahoma"/>
            <family val="2"/>
          </rPr>
          <t>Commencement date</t>
        </r>
      </text>
    </comment>
    <comment ref="CZ11" authorId="0" shapeId="0" xr:uid="{00000000-0006-0000-0200-000002000000}">
      <text>
        <r>
          <rPr>
            <b/>
            <sz val="9"/>
            <color indexed="81"/>
            <rFont val="Tahoma"/>
            <family val="2"/>
          </rPr>
          <t>Reporting Date (end of)</t>
        </r>
      </text>
    </comment>
    <comment ref="DA11" authorId="0" shapeId="0" xr:uid="{00000000-0006-0000-0200-000003000000}">
      <text>
        <r>
          <rPr>
            <b/>
            <sz val="9"/>
            <color indexed="81"/>
            <rFont val="Tahoma"/>
            <family val="2"/>
          </rPr>
          <t>Currently Approved Date for Completion</t>
        </r>
      </text>
    </comment>
    <comment ref="CZ12" authorId="0" shapeId="0" xr:uid="{00000000-0006-0000-0200-000004000000}">
      <text>
        <r>
          <rPr>
            <b/>
            <sz val="9"/>
            <color indexed="81"/>
            <rFont val="Tahoma"/>
            <family val="2"/>
          </rPr>
          <t>Actual Date on the PoW (modified by Current Delay/Advancement)</t>
        </r>
      </text>
    </comment>
    <comment ref="DA12" authorId="0" shapeId="0" xr:uid="{00000000-0006-0000-0200-000005000000}">
      <text>
        <r>
          <rPr>
            <b/>
            <sz val="9"/>
            <color indexed="81"/>
            <rFont val="Tahoma"/>
            <family val="2"/>
          </rPr>
          <t>Realistic Date for Completion</t>
        </r>
      </text>
    </comment>
    <comment ref="B15" authorId="0" shapeId="0" xr:uid="{00000000-0006-0000-0200-000006000000}">
      <text>
        <r>
          <rPr>
            <b/>
            <sz val="9"/>
            <color indexed="81"/>
            <rFont val="Tahoma"/>
            <family val="2"/>
          </rPr>
          <t>The Bankable Revenue INCLUDES the CERTIFIED:
* Value of Works Executed (BoQ bills)
* Discount (because of Sotravic's Tender)
* Variations of Prices
* Variations of Works
* Sotravic's and Employer's Claims
* Credit/Debit for Materials
Note that it EXCLUDES:
* Advance Payment (Received and Reimbursed)
* Retention (Hold and Released)
* VAT, TDS and other taxes</t>
        </r>
      </text>
    </comment>
    <comment ref="CZ19" authorId="0" shapeId="0" xr:uid="{00000000-0006-0000-0200-000007000000}">
      <text>
        <r>
          <rPr>
            <b/>
            <sz val="9"/>
            <color indexed="81"/>
            <rFont val="Tahoma"/>
            <family val="2"/>
          </rPr>
          <t>Current Cumulative Forecasted Bankable Revenue</t>
        </r>
      </text>
    </comment>
    <comment ref="DA19" authorId="0" shapeId="0" xr:uid="{00000000-0006-0000-0200-000008000000}">
      <text>
        <r>
          <rPr>
            <b/>
            <sz val="9"/>
            <color indexed="81"/>
            <rFont val="Tahoma"/>
            <family val="2"/>
          </rPr>
          <t>Original Contract Price, VAT exc.</t>
        </r>
      </text>
    </comment>
    <comment ref="CZ20" authorId="0" shapeId="0" xr:uid="{00000000-0006-0000-0200-000009000000}">
      <text>
        <r>
          <rPr>
            <b/>
            <sz val="9"/>
            <color indexed="81"/>
            <rFont val="Tahoma"/>
            <family val="2"/>
          </rPr>
          <t>Current Cumulative Certified Bankable Revenue</t>
        </r>
      </text>
    </comment>
    <comment ref="DA20" authorId="0" shapeId="0" xr:uid="{00000000-0006-0000-0200-00000A000000}">
      <text>
        <r>
          <rPr>
            <b/>
            <sz val="9"/>
            <color indexed="81"/>
            <rFont val="Tahoma"/>
            <family val="2"/>
          </rPr>
          <t xml:space="preserve">Revised Contract Price, VAT exc.
</t>
        </r>
      </text>
    </comment>
    <comment ref="H22" authorId="0" shapeId="0" xr:uid="{00000000-0006-0000-0200-00000B000000}">
      <text>
        <r>
          <rPr>
            <b/>
            <sz val="9"/>
            <color indexed="81"/>
            <rFont val="Tahoma"/>
            <family val="2"/>
          </rPr>
          <t>Including the Outstanding Retention to be Released after Completion</t>
        </r>
      </text>
    </comment>
    <comment ref="CZ27" authorId="0" shapeId="0" xr:uid="{00000000-0006-0000-0200-00000C000000}">
      <text>
        <r>
          <rPr>
            <b/>
            <sz val="9"/>
            <color indexed="81"/>
            <rFont val="Tahoma"/>
            <family val="2"/>
          </rPr>
          <t>Current Cumulative Allowables, VAT exc.</t>
        </r>
      </text>
    </comment>
    <comment ref="DA27" authorId="0" shapeId="0" xr:uid="{00000000-0006-0000-0200-00000D000000}">
      <text>
        <r>
          <rPr>
            <b/>
            <sz val="9"/>
            <color indexed="81"/>
            <rFont val="Tahoma"/>
            <family val="2"/>
          </rPr>
          <t>Forecasted Allowables at Completion, VAT exc.</t>
        </r>
      </text>
    </comment>
    <comment ref="CZ28" authorId="0" shapeId="0" xr:uid="{00000000-0006-0000-0200-00000E000000}">
      <text>
        <r>
          <rPr>
            <b/>
            <sz val="9"/>
            <color indexed="81"/>
            <rFont val="Tahoma"/>
            <family val="2"/>
          </rPr>
          <t>Adjusted Current Cumulative Project Cost, VAT exc.</t>
        </r>
      </text>
    </comment>
    <comment ref="DA28" authorId="0" shapeId="0" xr:uid="{00000000-0006-0000-0200-00000F000000}">
      <text>
        <r>
          <rPr>
            <b/>
            <sz val="9"/>
            <color indexed="81"/>
            <rFont val="Tahoma"/>
            <family val="2"/>
          </rPr>
          <t>Realistic Cost to Completion, VAT exc.</t>
        </r>
      </text>
    </comment>
    <comment ref="CZ35" authorId="0" shapeId="0" xr:uid="{00000000-0006-0000-0200-000010000000}">
      <text>
        <r>
          <rPr>
            <b/>
            <sz val="9"/>
            <color indexed="81"/>
            <rFont val="Tahoma"/>
            <family val="2"/>
          </rPr>
          <t>Current Cumulative Allowables, VAT exc.</t>
        </r>
      </text>
    </comment>
    <comment ref="DA35" authorId="0" shapeId="0" xr:uid="{00000000-0006-0000-0200-000011000000}">
      <text>
        <r>
          <rPr>
            <b/>
            <sz val="9"/>
            <color indexed="81"/>
            <rFont val="Tahoma"/>
            <family val="2"/>
          </rPr>
          <t>Forecasted Allowables at Completion, VAT exc.</t>
        </r>
      </text>
    </comment>
    <comment ref="CZ36" authorId="0" shapeId="0" xr:uid="{00000000-0006-0000-0200-000012000000}">
      <text>
        <r>
          <rPr>
            <b/>
            <sz val="9"/>
            <color indexed="81"/>
            <rFont val="Tahoma"/>
            <family val="2"/>
          </rPr>
          <t>Adjusted Current Cumulative Project Cost, VAT exc.</t>
        </r>
      </text>
    </comment>
    <comment ref="DA36" authorId="0" shapeId="0" xr:uid="{00000000-0006-0000-0200-000013000000}">
      <text>
        <r>
          <rPr>
            <b/>
            <sz val="9"/>
            <color indexed="81"/>
            <rFont val="Tahoma"/>
            <family val="2"/>
          </rPr>
          <t>Realistic Cost to Completion, VAT exc.</t>
        </r>
      </text>
    </comment>
    <comment ref="CZ43" authorId="0" shapeId="0" xr:uid="{00000000-0006-0000-0200-000014000000}">
      <text>
        <r>
          <rPr>
            <b/>
            <sz val="9"/>
            <color indexed="81"/>
            <rFont val="Tahoma"/>
            <family val="2"/>
          </rPr>
          <t>Current Cumulative Forecasted Gross Loss/Profit</t>
        </r>
      </text>
    </comment>
    <comment ref="DA43" authorId="0" shapeId="0" xr:uid="{00000000-0006-0000-0200-000015000000}">
      <text>
        <r>
          <rPr>
            <b/>
            <sz val="9"/>
            <color indexed="81"/>
            <rFont val="Tahoma"/>
            <family val="2"/>
          </rPr>
          <t>Forecasted Gross Loss/Profit at Completion</t>
        </r>
      </text>
    </comment>
    <comment ref="CZ44" authorId="0" shapeId="0" xr:uid="{00000000-0006-0000-0200-000016000000}">
      <text>
        <r>
          <rPr>
            <b/>
            <sz val="9"/>
            <color indexed="81"/>
            <rFont val="Tahoma"/>
            <family val="2"/>
          </rPr>
          <t>Current Cumulative Actual Gross Loss/Profit</t>
        </r>
      </text>
    </comment>
    <comment ref="DA44" authorId="0" shapeId="0" xr:uid="{00000000-0006-0000-0200-000017000000}">
      <text>
        <r>
          <rPr>
            <b/>
            <sz val="9"/>
            <color indexed="81"/>
            <rFont val="Tahoma"/>
            <family val="2"/>
          </rPr>
          <t>Realistic Gross Loss/Profit  at Completion</t>
        </r>
      </text>
    </comment>
    <comment ref="CZ51" authorId="0" shapeId="0" xr:uid="{00000000-0006-0000-0200-000018000000}">
      <text>
        <r>
          <rPr>
            <b/>
            <sz val="9"/>
            <color indexed="81"/>
            <rFont val="Tahoma"/>
            <family val="2"/>
          </rPr>
          <t>Current Cumulative Forecasted Gross Loss/Profit</t>
        </r>
      </text>
    </comment>
    <comment ref="DA51" authorId="0" shapeId="0" xr:uid="{00000000-0006-0000-0200-000019000000}">
      <text>
        <r>
          <rPr>
            <b/>
            <sz val="9"/>
            <color indexed="81"/>
            <rFont val="Tahoma"/>
            <family val="2"/>
          </rPr>
          <t>Forecasted Gross Loss/Profit at Completion</t>
        </r>
      </text>
    </comment>
    <comment ref="CZ52" authorId="0" shapeId="0" xr:uid="{00000000-0006-0000-0200-00001A000000}">
      <text>
        <r>
          <rPr>
            <b/>
            <sz val="9"/>
            <color indexed="81"/>
            <rFont val="Tahoma"/>
            <family val="2"/>
          </rPr>
          <t>Current Cumulative Actual Gross Loss/Profit</t>
        </r>
      </text>
    </comment>
    <comment ref="DA52" authorId="0" shapeId="0" xr:uid="{00000000-0006-0000-0200-00001B000000}">
      <text>
        <r>
          <rPr>
            <b/>
            <sz val="9"/>
            <color indexed="81"/>
            <rFont val="Tahoma"/>
            <family val="2"/>
          </rPr>
          <t>Realistic Gross Loss/Profit  at Completion</t>
        </r>
      </text>
    </comment>
    <comment ref="CZ59" authorId="0" shapeId="0" xr:uid="{00000000-0006-0000-0200-00001C000000}">
      <text>
        <r>
          <rPr>
            <b/>
            <sz val="9"/>
            <color indexed="81"/>
            <rFont val="Tahoma"/>
            <family val="2"/>
          </rPr>
          <t>Current Potential Sotravic's Claims</t>
        </r>
      </text>
    </comment>
    <comment ref="DA59" authorId="0" shapeId="0" xr:uid="{00000000-0006-0000-0200-00001D000000}">
      <text>
        <r>
          <rPr>
            <b/>
            <sz val="9"/>
            <color indexed="81"/>
            <rFont val="Tahoma"/>
            <family val="2"/>
          </rPr>
          <t>Forecasted Sotravic's Claims at Completion</t>
        </r>
      </text>
    </comment>
    <comment ref="CZ60" authorId="0" shapeId="0" xr:uid="{00000000-0006-0000-0200-00001E000000}">
      <text>
        <r>
          <rPr>
            <b/>
            <sz val="9"/>
            <color indexed="81"/>
            <rFont val="Tahoma"/>
            <family val="2"/>
          </rPr>
          <t>Current Cumulative Certified Sotravic's Claims</t>
        </r>
      </text>
    </comment>
    <comment ref="DA60" authorId="0" shapeId="0" xr:uid="{00000000-0006-0000-0200-00001F000000}">
      <text>
        <r>
          <rPr>
            <b/>
            <sz val="9"/>
            <color indexed="81"/>
            <rFont val="Tahoma"/>
            <family val="2"/>
          </rPr>
          <t>Forecasted Sotravic's Claims at Completion</t>
        </r>
      </text>
    </comment>
    <comment ref="CZ67" authorId="0" shapeId="0" xr:uid="{00000000-0006-0000-0200-000020000000}">
      <text>
        <r>
          <rPr>
            <b/>
            <sz val="9"/>
            <color indexed="81"/>
            <rFont val="Tahoma"/>
            <family val="2"/>
          </rPr>
          <t>Current Potential Employer's Claims</t>
        </r>
      </text>
    </comment>
    <comment ref="DA67" authorId="0" shapeId="0" xr:uid="{00000000-0006-0000-0200-000021000000}">
      <text>
        <r>
          <rPr>
            <b/>
            <sz val="9"/>
            <color indexed="81"/>
            <rFont val="Tahoma"/>
            <family val="2"/>
          </rPr>
          <t>Forecasted Employer's Claims at Completion</t>
        </r>
      </text>
    </comment>
    <comment ref="CZ68" authorId="0" shapeId="0" xr:uid="{00000000-0006-0000-0200-000022000000}">
      <text>
        <r>
          <rPr>
            <b/>
            <sz val="9"/>
            <color indexed="81"/>
            <rFont val="Tahoma"/>
            <family val="2"/>
          </rPr>
          <t>Current Cumulative Certified Employer's Claims</t>
        </r>
      </text>
    </comment>
    <comment ref="DA68" authorId="0" shapeId="0" xr:uid="{00000000-0006-0000-0200-000023000000}">
      <text>
        <r>
          <rPr>
            <b/>
            <sz val="9"/>
            <color indexed="81"/>
            <rFont val="Tahoma"/>
            <family val="2"/>
          </rPr>
          <t>Forecasted Employer's Claims at Completion</t>
        </r>
      </text>
    </comment>
  </commentList>
</comments>
</file>

<file path=xl/sharedStrings.xml><?xml version="1.0" encoding="utf-8"?>
<sst xmlns="http://schemas.openxmlformats.org/spreadsheetml/2006/main" count="398" uniqueCount="190">
  <si>
    <t xml:space="preserve">Project Code: </t>
  </si>
  <si>
    <t xml:space="preserve">Project Name: </t>
  </si>
  <si>
    <t>1 - PROGRAMME OF WORKS</t>
  </si>
  <si>
    <t>▲</t>
  </si>
  <si>
    <t>Realistic Date for Completion:</t>
  </si>
  <si>
    <t>▼</t>
  </si>
  <si>
    <t>days</t>
  </si>
  <si>
    <t>(Month)</t>
  </si>
  <si>
    <t>v</t>
  </si>
  <si>
    <t>.</t>
  </si>
  <si>
    <t>a</t>
  </si>
  <si>
    <t>Million Rs</t>
  </si>
  <si>
    <t>Project and Summary Identification:</t>
  </si>
  <si>
    <t>Updated Programme of Works (PoW):</t>
  </si>
  <si>
    <t>Forecasted Current Revenue:</t>
  </si>
  <si>
    <t>Forecasted Revenue at Completion:</t>
  </si>
  <si>
    <t>Forecasted Allowables and Costs at Completion:</t>
  </si>
  <si>
    <t>LEGEND</t>
  </si>
  <si>
    <t>Outstanding (Not Completed yet)</t>
  </si>
  <si>
    <t>(Million Rs)</t>
  </si>
  <si>
    <t>Forecasted Gross Loss/Profit at Completion:</t>
  </si>
  <si>
    <t>Realistic Gross Loss/Profit at Completion:</t>
  </si>
  <si>
    <t>LOSS ←</t>
  </si>
  <si>
    <t>→ PROFIT</t>
  </si>
  <si>
    <t>AT COMPLETION</t>
  </si>
  <si>
    <t>Actual Current</t>
  </si>
  <si>
    <t>Forecasted Current</t>
  </si>
  <si>
    <t>Realistic at Completion</t>
  </si>
  <si>
    <t>Forecasted at Completion</t>
  </si>
  <si>
    <t>ACTUAL (REAL)</t>
  </si>
  <si>
    <t>Forecasted Gross Loss (-) / Profit (+) at Completion:</t>
  </si>
  <si>
    <t>Current Cumulative Forecasted Gross Loss (-) / Profit (+):</t>
  </si>
  <si>
    <t>Realistic Gross Loss (-) / Profit (+) at Completion:</t>
  </si>
  <si>
    <t>CURRENT (TO DATE)</t>
  </si>
  <si>
    <t>FORECASTED (PROGRAMMED)</t>
  </si>
  <si>
    <t>= scale adjustment</t>
  </si>
  <si>
    <t>MAIN DATA FOR THE PROJECT EXECUTIVE SUMMARY</t>
  </si>
  <si>
    <t>ANALYSIS CASES (FORMAL)</t>
  </si>
  <si>
    <t>Where we are now</t>
  </si>
  <si>
    <t>Where we planned to be now</t>
  </si>
  <si>
    <t>Where we will be at completion (if nothing changes)</t>
  </si>
  <si>
    <t>Where we planned to be at completion</t>
  </si>
  <si>
    <r>
      <rPr>
        <b/>
        <sz val="10"/>
        <rFont val="Century Gothic"/>
        <family val="2"/>
      </rPr>
      <t>8)</t>
    </r>
    <r>
      <rPr>
        <sz val="10"/>
        <color theme="1"/>
        <rFont val="Century Gothic"/>
        <family val="2"/>
      </rPr>
      <t xml:space="preserve"> Anyway, these four cases are applied in this file to the </t>
    </r>
    <r>
      <rPr>
        <b/>
        <sz val="10"/>
        <color theme="1"/>
        <rFont val="Century Gothic"/>
        <family val="2"/>
      </rPr>
      <t>Programme of Works</t>
    </r>
    <r>
      <rPr>
        <sz val="10"/>
        <color theme="1"/>
        <rFont val="Century Gothic"/>
        <family val="2"/>
      </rPr>
      <t xml:space="preserve">, the </t>
    </r>
    <r>
      <rPr>
        <b/>
        <sz val="10"/>
        <color theme="1"/>
        <rFont val="Century Gothic"/>
        <family val="2"/>
      </rPr>
      <t>Revenues</t>
    </r>
    <r>
      <rPr>
        <sz val="10"/>
        <color theme="1"/>
        <rFont val="Century Gothic"/>
        <family val="2"/>
      </rPr>
      <t xml:space="preserve">, the </t>
    </r>
    <r>
      <rPr>
        <b/>
        <sz val="10"/>
        <color theme="1"/>
        <rFont val="Century Gothic"/>
        <family val="2"/>
      </rPr>
      <t>Costs</t>
    </r>
    <r>
      <rPr>
        <sz val="10"/>
        <color theme="1"/>
        <rFont val="Century Gothic"/>
        <family val="2"/>
      </rPr>
      <t xml:space="preserve"> and the </t>
    </r>
    <r>
      <rPr>
        <b/>
        <sz val="10"/>
        <color theme="1"/>
        <rFont val="Century Gothic"/>
        <family val="2"/>
      </rPr>
      <t>Gross Profit</t>
    </r>
    <r>
      <rPr>
        <sz val="10"/>
        <color theme="1"/>
        <rFont val="Century Gothic"/>
        <family val="2"/>
      </rPr>
      <t xml:space="preserve"> of the project, always referred to </t>
    </r>
    <r>
      <rPr>
        <b/>
        <sz val="10"/>
        <rFont val="Century Gothic"/>
        <family val="2"/>
      </rPr>
      <t>cumulative</t>
    </r>
    <r>
      <rPr>
        <sz val="10"/>
        <color theme="1"/>
        <rFont val="Century Gothic"/>
        <family val="2"/>
      </rPr>
      <t xml:space="preserve"> </t>
    </r>
    <r>
      <rPr>
        <b/>
        <sz val="10"/>
        <color theme="1"/>
        <rFont val="Century Gothic"/>
        <family val="2"/>
      </rPr>
      <t>values.</t>
    </r>
    <r>
      <rPr>
        <sz val="10"/>
        <color theme="1"/>
        <rFont val="Century Gothic"/>
        <family val="2"/>
      </rPr>
      <t xml:space="preserve"> </t>
    </r>
  </si>
  <si>
    <t>Where we planned to be now.</t>
  </si>
  <si>
    <t>Where we will be at completion (if nothing changes).</t>
  </si>
  <si>
    <t>Where we are now.</t>
  </si>
  <si>
    <t>Programme of Works</t>
  </si>
  <si>
    <t>Cost</t>
  </si>
  <si>
    <t>Gross Loss/Profit at Completion:</t>
  </si>
  <si>
    <t>Bankable Revenue</t>
  </si>
  <si>
    <t>Loss/Profit</t>
  </si>
  <si>
    <t>PROJECT  EXECUTIVE  SUMMARY</t>
  </si>
  <si>
    <t>REMARKS ON THE PROJECT EXECUTIVE SUMMARY</t>
  </si>
  <si>
    <r>
      <rPr>
        <b/>
        <sz val="10"/>
        <rFont val="Century Gothic"/>
        <family val="2"/>
      </rPr>
      <t>7)</t>
    </r>
    <r>
      <rPr>
        <sz val="10"/>
        <color theme="1"/>
        <rFont val="Century Gothic"/>
        <family val="2"/>
      </rPr>
      <t xml:space="preserve"> The aforementined four cases can be translated into </t>
    </r>
    <r>
      <rPr>
        <b/>
        <sz val="10"/>
        <color theme="1"/>
        <rFont val="Century Gothic"/>
        <family val="2"/>
      </rPr>
      <t>common nomenclature</t>
    </r>
    <r>
      <rPr>
        <sz val="10"/>
        <color theme="1"/>
        <rFont val="Century Gothic"/>
        <family val="2"/>
      </rPr>
      <t xml:space="preserve"> as shown in the table below:</t>
    </r>
  </si>
  <si>
    <t>Where we planned to be at completion.</t>
  </si>
  <si>
    <r>
      <rPr>
        <b/>
        <sz val="10"/>
        <rFont val="Century Gothic"/>
        <family val="2"/>
      </rPr>
      <t>5)</t>
    </r>
    <r>
      <rPr>
        <sz val="10"/>
        <color theme="1"/>
        <rFont val="Century Gothic"/>
        <family val="2"/>
      </rPr>
      <t xml:space="preserve"> On the </t>
    </r>
    <r>
      <rPr>
        <b/>
        <sz val="10"/>
        <color theme="1"/>
        <rFont val="Century Gothic"/>
        <family val="2"/>
      </rPr>
      <t>INPUT</t>
    </r>
    <r>
      <rPr>
        <sz val="10"/>
        <color theme="1"/>
        <rFont val="Century Gothic"/>
        <family val="2"/>
      </rPr>
      <t xml:space="preserve"> tab, kindly edit </t>
    </r>
    <r>
      <rPr>
        <u/>
        <sz val="10"/>
        <color theme="1"/>
        <rFont val="Century Gothic"/>
        <family val="2"/>
      </rPr>
      <t>only</t>
    </r>
    <r>
      <rPr>
        <sz val="10"/>
        <color theme="1"/>
        <rFont val="Century Gothic"/>
        <family val="2"/>
      </rPr>
      <t xml:space="preserve"> the dates/values in </t>
    </r>
    <r>
      <rPr>
        <u/>
        <sz val="10"/>
        <color theme="1"/>
        <rFont val="Century Gothic"/>
        <family val="2"/>
      </rPr>
      <t>green</t>
    </r>
    <r>
      <rPr>
        <sz val="10"/>
        <color theme="1"/>
        <rFont val="Century Gothic"/>
        <family val="2"/>
      </rPr>
      <t xml:space="preserve"> cells. The others are </t>
    </r>
    <r>
      <rPr>
        <b/>
        <sz val="10"/>
        <color theme="1"/>
        <rFont val="Century Gothic"/>
        <family val="2"/>
      </rPr>
      <t>auxiliary calculation cells</t>
    </r>
    <r>
      <rPr>
        <sz val="10"/>
        <color theme="1"/>
        <rFont val="Century Gothic"/>
        <family val="2"/>
      </rPr>
      <t xml:space="preserve"> and, if they are modified, the charts on the OUTPUT tab will not be correct.</t>
    </r>
  </si>
  <si>
    <t>CRITERIA</t>
  </si>
  <si>
    <t>Not Applicable (Beyond Completion Limits)</t>
  </si>
  <si>
    <t>Completion Limit (Forecast Criterion)</t>
  </si>
  <si>
    <t>Completion Limit (Actual Criterion)</t>
  </si>
  <si>
    <t>CONTRACTUAL MATTERS</t>
  </si>
  <si>
    <t>PROGRAMME OF WORKS</t>
  </si>
  <si>
    <t>BANKABLE REVENUES</t>
  </si>
  <si>
    <t>COSTS</t>
  </si>
  <si>
    <t>GROSS LOSS/PROFIT</t>
  </si>
  <si>
    <t>CLAIMS</t>
  </si>
  <si>
    <t>COMMENTS (type further information in the 12 rows below)</t>
  </si>
  <si>
    <t>When using this Project Executive Summary file, kindly note that:</t>
  </si>
  <si>
    <t>ANALYSIS CASES (COMMON)</t>
  </si>
  <si>
    <r>
      <rPr>
        <b/>
        <sz val="10"/>
        <rFont val="Century Gothic"/>
        <family val="2"/>
      </rPr>
      <t>10)</t>
    </r>
    <r>
      <rPr>
        <sz val="10"/>
        <color theme="1"/>
        <rFont val="Century Gothic"/>
        <family val="2"/>
      </rPr>
      <t xml:space="preserve"> After that, the project team (formed by the Project Manager, the Quantity Surveyor, the Site Agent and any other person invited to the meeting, according to the matters to discuss) will have additional time to explain the </t>
    </r>
    <r>
      <rPr>
        <b/>
        <sz val="10"/>
        <color theme="1"/>
        <rFont val="Century Gothic"/>
        <family val="2"/>
      </rPr>
      <t>Claims</t>
    </r>
    <r>
      <rPr>
        <sz val="10"/>
        <color theme="1"/>
        <rFont val="Century Gothic"/>
        <family val="2"/>
      </rPr>
      <t xml:space="preserve"> records, warn the Projects Director about any </t>
    </r>
    <r>
      <rPr>
        <b/>
        <sz val="10"/>
        <color theme="1"/>
        <rFont val="Century Gothic"/>
        <family val="2"/>
      </rPr>
      <t>Contractual Matter</t>
    </r>
    <r>
      <rPr>
        <sz val="10"/>
        <color theme="1"/>
        <rFont val="Century Gothic"/>
        <family val="2"/>
      </rPr>
      <t xml:space="preserve"> that may cause future issues and provide further </t>
    </r>
    <r>
      <rPr>
        <b/>
        <sz val="10"/>
        <color theme="1"/>
        <rFont val="Century Gothic"/>
        <family val="2"/>
      </rPr>
      <t>Comments</t>
    </r>
    <r>
      <rPr>
        <sz val="10"/>
        <color theme="1"/>
        <rFont val="Century Gothic"/>
        <family val="2"/>
      </rPr>
      <t xml:space="preserve"> on the overall presentation.</t>
    </r>
  </si>
  <si>
    <t>= project duration (months)</t>
  </si>
  <si>
    <r>
      <rPr>
        <b/>
        <sz val="10"/>
        <rFont val="Century Gothic"/>
        <family val="2"/>
      </rPr>
      <t>9)</t>
    </r>
    <r>
      <rPr>
        <sz val="10"/>
        <color theme="1"/>
        <rFont val="Century Gothic"/>
        <family val="2"/>
      </rPr>
      <t xml:space="preserve"> During the </t>
    </r>
    <r>
      <rPr>
        <b/>
        <sz val="10"/>
        <color theme="1"/>
        <rFont val="Century Gothic"/>
        <family val="2"/>
      </rPr>
      <t>Projects Review Meetings</t>
    </r>
    <r>
      <rPr>
        <sz val="10"/>
        <color theme="1"/>
        <rFont val="Century Gothic"/>
        <family val="2"/>
      </rPr>
      <t xml:space="preserve">, each Project Manager shall explain the four charts on the OUTPUT tab, having only </t>
    </r>
    <r>
      <rPr>
        <b/>
        <sz val="10"/>
        <color theme="1"/>
        <rFont val="Century Gothic"/>
        <family val="2"/>
      </rPr>
      <t>1 minute per chart</t>
    </r>
    <r>
      <rPr>
        <sz val="10"/>
        <color theme="1"/>
        <rFont val="Century Gothic"/>
        <family val="2"/>
      </rPr>
      <t xml:space="preserve"> to do so. It should be enough time to highlight the major deviations (if any) between the actual and the forecasted criteria. </t>
    </r>
  </si>
  <si>
    <t>PROJECT MANAGER</t>
  </si>
  <si>
    <t>QUANTITY SURVEYOR</t>
  </si>
  <si>
    <t>NAME &amp; SURNAME</t>
  </si>
  <si>
    <t>SIGNATURE</t>
  </si>
  <si>
    <t>DATE</t>
  </si>
  <si>
    <r>
      <rPr>
        <b/>
        <sz val="10"/>
        <rFont val="Century Gothic"/>
        <family val="2"/>
      </rPr>
      <t>11)</t>
    </r>
    <r>
      <rPr>
        <sz val="10"/>
        <color theme="1"/>
        <rFont val="Century Gothic"/>
        <family val="2"/>
      </rPr>
      <t xml:space="preserve"> The maximum total time for each project review shall be </t>
    </r>
    <r>
      <rPr>
        <b/>
        <sz val="10"/>
        <color theme="1"/>
        <rFont val="Century Gothic"/>
        <family val="2"/>
      </rPr>
      <t>60 minutes</t>
    </r>
    <r>
      <rPr>
        <sz val="10"/>
        <color theme="1"/>
        <rFont val="Century Gothic"/>
        <family val="2"/>
      </rPr>
      <t>.</t>
    </r>
  </si>
  <si>
    <r>
      <rPr>
        <b/>
        <sz val="10"/>
        <rFont val="Century Gothic"/>
        <family val="2"/>
      </rPr>
      <t>6)</t>
    </r>
    <r>
      <rPr>
        <sz val="10"/>
        <color theme="1"/>
        <rFont val="Century Gothic"/>
        <family val="2"/>
      </rPr>
      <t xml:space="preserve"> On the </t>
    </r>
    <r>
      <rPr>
        <b/>
        <sz val="10"/>
        <color theme="1"/>
        <rFont val="Century Gothic"/>
        <family val="2"/>
      </rPr>
      <t>INPUT</t>
    </r>
    <r>
      <rPr>
        <sz val="10"/>
        <color theme="1"/>
        <rFont val="Century Gothic"/>
        <family val="2"/>
      </rPr>
      <t xml:space="preserve"> tab you shall update dates/values with respect to </t>
    </r>
    <r>
      <rPr>
        <b/>
        <sz val="10"/>
        <color theme="1"/>
        <rFont val="Century Gothic"/>
        <family val="2"/>
      </rPr>
      <t>two points in time</t>
    </r>
    <r>
      <rPr>
        <sz val="10"/>
        <color theme="1"/>
        <rFont val="Century Gothic"/>
        <family val="2"/>
      </rPr>
      <t xml:space="preserve"> (current and at completion of the project) and </t>
    </r>
    <r>
      <rPr>
        <b/>
        <sz val="10"/>
        <color theme="1"/>
        <rFont val="Century Gothic"/>
        <family val="2"/>
      </rPr>
      <t>two criteria</t>
    </r>
    <r>
      <rPr>
        <sz val="10"/>
        <color theme="1"/>
        <rFont val="Century Gothic"/>
        <family val="2"/>
      </rPr>
      <t xml:space="preserve"> (actual and forecasted). The combination of the two points in time and the two criteria gives us </t>
    </r>
    <r>
      <rPr>
        <b/>
        <sz val="10"/>
        <color theme="1"/>
        <rFont val="Century Gothic"/>
        <family val="2"/>
      </rPr>
      <t xml:space="preserve">four cases </t>
    </r>
    <r>
      <rPr>
        <sz val="10"/>
        <color theme="1"/>
        <rFont val="Century Gothic"/>
        <family val="2"/>
      </rPr>
      <t>to be analysed, according to the table below:</t>
    </r>
  </si>
  <si>
    <t>POINT IN TIME</t>
  </si>
  <si>
    <t>Employer</t>
  </si>
  <si>
    <t>OTHER CONTRACTUAL MATTERS (describe them briefly in the 10 rows below)</t>
  </si>
  <si>
    <t>limit at completion</t>
  </si>
  <si>
    <t xml:space="preserve">Reporting Date (end of): </t>
  </si>
  <si>
    <t>Original Contract Price, VAT exc.:</t>
  </si>
  <si>
    <t>7 - COMMENTS</t>
  </si>
  <si>
    <t>today's value</t>
  </si>
  <si>
    <t>Actual Current Revenue (taken from the Latest Payment Certificate/Invoice Approved by the Engineer/Employer):</t>
  </si>
  <si>
    <t>to date value</t>
  </si>
  <si>
    <t>F</t>
  </si>
  <si>
    <t>A</t>
  </si>
  <si>
    <t>Reporting Date (end of)</t>
  </si>
  <si>
    <t>Actual Date on the PoW (modified by Current Delay/Advmt.)</t>
  </si>
  <si>
    <t>Completed to date (Forecasted Date/Value)</t>
  </si>
  <si>
    <t>Completed to date (Actual Date/Value)</t>
  </si>
  <si>
    <t>Revised Contract Price, VAT exc.:</t>
  </si>
  <si>
    <t>Realistic Costs at Completion, VAT exc.:</t>
  </si>
  <si>
    <t>Forecasted Allowables at Comp., VAT exc.:</t>
  </si>
  <si>
    <t>Current Approved Date for Completion:</t>
  </si>
  <si>
    <t>Their values/dates are used on calculations</t>
  </si>
  <si>
    <t>Commencement Date of the Project:</t>
  </si>
  <si>
    <t>cumulative days</t>
  </si>
  <si>
    <t>2 - BANKABLE REVENUE according to the latest Payment Certificate/Invoice, for the works executed until end of</t>
  </si>
  <si>
    <t>Current Cumulative Forecasted Bankable Revenue</t>
  </si>
  <si>
    <t>Current Cumulative Allowables</t>
  </si>
  <si>
    <t>Current Cumulative Adjusted Costs</t>
  </si>
  <si>
    <t>Current Cumulative Forecasted Gross Loss (-) / Profit (+)</t>
  </si>
  <si>
    <t>Current Cumulative ACTUAL Gross Loss     (-) / Profit (+)</t>
  </si>
  <si>
    <t>Current Cumul. Actual (CERTIFIED) Bankable Reve.</t>
  </si>
  <si>
    <t>Actual Gross Loss/Profit, when taking the COSTS until the reporting date:</t>
  </si>
  <si>
    <t>Actual Gross Loss/Profit, when taking the COSTS until the date considered on the Latest Payment Certificate/Invoice:</t>
  </si>
  <si>
    <t>Current Allowables and Costs, until end of the reporting date:</t>
  </si>
  <si>
    <t>Allowables and Costs until the date considered on the Latest Payment Certificate/Invoice:</t>
  </si>
  <si>
    <t>3A - COSTS until end of</t>
  </si>
  <si>
    <t>3B - COSTS until end of</t>
  </si>
  <si>
    <t>4A - GROSS LOSS (-) / PROFIT (+) , when taking the COSTS until end of</t>
  </si>
  <si>
    <t>4B - GROSS LOSS (-) / PROFIT (+) , when taking the COSTS until end of</t>
  </si>
  <si>
    <t>6 - OTHER CONTRACTUAL MATTERS</t>
  </si>
  <si>
    <t>Current Potential Employer's Claims (Certified + to be Substantiated)</t>
  </si>
  <si>
    <t>Payments on Employer's Claims to be Notified or Substantiated (not Certified yet)</t>
  </si>
  <si>
    <t>Current Potential Employer's Claims (Certified + to be Notified/Substantiated)</t>
  </si>
  <si>
    <t>Current Cumulative Certified Employer's Claims</t>
  </si>
  <si>
    <t>Forecasted Employer's Claims at Completion:</t>
  </si>
  <si>
    <t>5B - EMPLOYER'S CLAIMS</t>
  </si>
  <si>
    <t>(the Reporting Date)</t>
  </si>
  <si>
    <t>(the Date considered on the Latest Payment Certificate/Invoice):</t>
  </si>
  <si>
    <t>Current Potential Employer's Claims:</t>
  </si>
  <si>
    <t>until end of</t>
  </si>
  <si>
    <t>Current Potential Claims (Certified + to be Notified/Substantiated)</t>
  </si>
  <si>
    <t>Payments on Claims to be Notified or Substantiated (not Certified yet)</t>
  </si>
  <si>
    <t>Current Potential Company Claims:</t>
  </si>
  <si>
    <t>Company</t>
  </si>
  <si>
    <r>
      <rPr>
        <b/>
        <sz val="10"/>
        <color theme="1"/>
        <rFont val="Century Gothic"/>
        <family val="2"/>
      </rPr>
      <t>3)</t>
    </r>
    <r>
      <rPr>
        <sz val="10"/>
        <color theme="1"/>
        <rFont val="Century Gothic"/>
        <family val="2"/>
      </rPr>
      <t xml:space="preserve"> Once this file is updated, each project responsible shall email it (both Excel and pdf formats) to the CEO and the Projects Director, by latest one working day before the monthly </t>
    </r>
    <r>
      <rPr>
        <b/>
        <sz val="10"/>
        <color theme="1"/>
        <rFont val="Century Gothic"/>
        <family val="2"/>
      </rPr>
      <t>Project Review Meeting</t>
    </r>
    <r>
      <rPr>
        <sz val="10"/>
        <color theme="1"/>
        <rFont val="Century Gothic"/>
        <family val="2"/>
      </rPr>
      <t>.</t>
    </r>
  </si>
  <si>
    <r>
      <rPr>
        <b/>
        <sz val="10"/>
        <rFont val="Century Gothic"/>
        <family val="2"/>
      </rPr>
      <t>4)</t>
    </r>
    <r>
      <rPr>
        <sz val="10"/>
        <color theme="1"/>
        <rFont val="Century Gothic"/>
        <family val="2"/>
      </rPr>
      <t xml:space="preserve"> The </t>
    </r>
    <r>
      <rPr>
        <b/>
        <sz val="10"/>
        <color theme="1"/>
        <rFont val="Century Gothic"/>
        <family val="2"/>
      </rPr>
      <t>goal</t>
    </r>
    <r>
      <rPr>
        <sz val="10"/>
        <color theme="1"/>
        <rFont val="Century Gothic"/>
        <family val="2"/>
      </rPr>
      <t xml:space="preserve"> of this meeting format is to focus on the main project management items, highlight the project issues and the remedy actions, simplify the preparation and to empower every project team member.</t>
    </r>
  </si>
  <si>
    <r>
      <rPr>
        <b/>
        <sz val="10"/>
        <rFont val="Century Gothic"/>
        <family val="2"/>
      </rPr>
      <t>1)</t>
    </r>
    <r>
      <rPr>
        <sz val="10"/>
        <color theme="1"/>
        <rFont val="Century Gothic"/>
        <family val="2"/>
      </rPr>
      <t xml:space="preserve"> One file is applicable for every on going project. It shall be updated and submitted on a monthly basis by the respective project managers.</t>
    </r>
  </si>
  <si>
    <r>
      <rPr>
        <b/>
        <sz val="10"/>
        <rFont val="Century Gothic"/>
        <family val="2"/>
      </rPr>
      <t>2)</t>
    </r>
    <r>
      <rPr>
        <sz val="10"/>
        <color theme="1"/>
        <rFont val="Century Gothic"/>
        <family val="2"/>
      </rPr>
      <t xml:space="preserve"> Project managers </t>
    </r>
    <r>
      <rPr>
        <u/>
        <sz val="10"/>
        <color theme="1"/>
        <rFont val="Century Gothic"/>
        <family val="2"/>
      </rPr>
      <t>only</t>
    </r>
    <r>
      <rPr>
        <sz val="10"/>
        <color theme="1"/>
        <rFont val="Century Gothic"/>
        <family val="2"/>
      </rPr>
      <t xml:space="preserve"> needs to work on the </t>
    </r>
    <r>
      <rPr>
        <b/>
        <sz val="10"/>
        <color theme="1"/>
        <rFont val="Century Gothic"/>
        <family val="2"/>
      </rPr>
      <t>INPUT</t>
    </r>
    <r>
      <rPr>
        <sz val="10"/>
        <color theme="1"/>
        <rFont val="Century Gothic"/>
        <family val="2"/>
      </rPr>
      <t xml:space="preserve"> tab. Actually, it would be appreciated if you </t>
    </r>
    <r>
      <rPr>
        <u/>
        <sz val="10"/>
        <color theme="1"/>
        <rFont val="Century Gothic"/>
        <family val="2"/>
      </rPr>
      <t>do not</t>
    </r>
    <r>
      <rPr>
        <sz val="10"/>
        <color theme="1"/>
        <rFont val="Century Gothic"/>
        <family val="2"/>
      </rPr>
      <t xml:space="preserve"> edit any date/value on the </t>
    </r>
    <r>
      <rPr>
        <b/>
        <sz val="10"/>
        <color theme="1"/>
        <rFont val="Century Gothic"/>
        <family val="2"/>
      </rPr>
      <t>OUTPUT</t>
    </r>
    <r>
      <rPr>
        <sz val="10"/>
        <color theme="1"/>
        <rFont val="Century Gothic"/>
        <family val="2"/>
      </rPr>
      <t xml:space="preserve"> tab, which has been adapted to automatically process the INPUT data and show them by charts.</t>
    </r>
  </si>
  <si>
    <t>DO NOT MODIFY ANY CELL ON THESE TWO COLUMNS, PLEASE!!!</t>
  </si>
  <si>
    <t>Current Potential Claims (Certified + to be Substantiated)</t>
  </si>
  <si>
    <t>Forecasted Claims at Completion:</t>
  </si>
  <si>
    <t>Current Cumulative Certified Claims</t>
  </si>
  <si>
    <t>5A - COMPANY CLAIMS</t>
  </si>
  <si>
    <t>EDIT ONLY THE CELLS IN YELLOW</t>
  </si>
  <si>
    <t>xxxxxx</t>
  </si>
  <si>
    <t>the project</t>
  </si>
  <si>
    <r>
      <t xml:space="preserve">Project </t>
    </r>
    <r>
      <rPr>
        <b/>
        <sz val="9"/>
        <color theme="1"/>
        <rFont val="Calibri"/>
        <family val="2"/>
      </rPr>
      <t>Code</t>
    </r>
    <r>
      <rPr>
        <sz val="9"/>
        <color theme="1"/>
        <rFont val="Calibri"/>
        <family val="2"/>
      </rPr>
      <t xml:space="preserve">: </t>
    </r>
  </si>
  <si>
    <r>
      <t xml:space="preserve">Project </t>
    </r>
    <r>
      <rPr>
        <b/>
        <sz val="9"/>
        <color theme="1"/>
        <rFont val="Calibri"/>
        <family val="2"/>
      </rPr>
      <t>Brief Name</t>
    </r>
    <r>
      <rPr>
        <sz val="9"/>
        <color theme="1"/>
        <rFont val="Calibri"/>
        <family val="2"/>
      </rPr>
      <t xml:space="preserve">: </t>
    </r>
  </si>
  <si>
    <r>
      <t xml:space="preserve">Reporting Date </t>
    </r>
    <r>
      <rPr>
        <b/>
        <sz val="9"/>
        <color theme="1"/>
        <rFont val="Calibri"/>
        <family val="2"/>
      </rPr>
      <t>of this Executive Summary</t>
    </r>
    <r>
      <rPr>
        <sz val="9"/>
        <color theme="1"/>
        <rFont val="Calibri"/>
        <family val="2"/>
      </rPr>
      <t xml:space="preserve"> (end of): </t>
    </r>
  </si>
  <si>
    <r>
      <rPr>
        <b/>
        <sz val="9"/>
        <color theme="1"/>
        <rFont val="Calibri"/>
        <family val="2"/>
      </rPr>
      <t xml:space="preserve">Originally </t>
    </r>
    <r>
      <rPr>
        <sz val="9"/>
        <color theme="1"/>
        <rFont val="Calibri"/>
        <family val="2"/>
      </rPr>
      <t xml:space="preserve">Approved </t>
    </r>
    <r>
      <rPr>
        <b/>
        <sz val="9"/>
        <color theme="1"/>
        <rFont val="Calibri"/>
        <family val="2"/>
      </rPr>
      <t>Date for Completion</t>
    </r>
    <r>
      <rPr>
        <sz val="9"/>
        <color theme="1"/>
        <rFont val="Calibri"/>
        <family val="2"/>
      </rPr>
      <t>:</t>
    </r>
  </si>
  <si>
    <r>
      <rPr>
        <b/>
        <sz val="9"/>
        <color theme="1"/>
        <rFont val="Calibri"/>
        <family val="2"/>
      </rPr>
      <t>Currently</t>
    </r>
    <r>
      <rPr>
        <sz val="9"/>
        <color theme="1"/>
        <rFont val="Calibri"/>
        <family val="2"/>
      </rPr>
      <t xml:space="preserve"> Approved </t>
    </r>
    <r>
      <rPr>
        <b/>
        <sz val="9"/>
        <color theme="1"/>
        <rFont val="Calibri"/>
        <family val="2"/>
      </rPr>
      <t>Extension of Time for Completion</t>
    </r>
    <r>
      <rPr>
        <sz val="9"/>
        <color theme="1"/>
        <rFont val="Calibri"/>
        <family val="2"/>
      </rPr>
      <t>:</t>
    </r>
  </si>
  <si>
    <r>
      <rPr>
        <b/>
        <sz val="9"/>
        <color theme="1"/>
        <rFont val="Calibri"/>
        <family val="2"/>
      </rPr>
      <t>Currently</t>
    </r>
    <r>
      <rPr>
        <sz val="9"/>
        <color theme="1"/>
        <rFont val="Calibri"/>
        <family val="2"/>
      </rPr>
      <t xml:space="preserve"> Approved </t>
    </r>
    <r>
      <rPr>
        <b/>
        <sz val="9"/>
        <color theme="1"/>
        <rFont val="Calibri"/>
        <family val="2"/>
      </rPr>
      <t>Date for Completion</t>
    </r>
    <r>
      <rPr>
        <sz val="9"/>
        <color theme="1"/>
        <rFont val="Calibri"/>
        <family val="2"/>
      </rPr>
      <t>:</t>
    </r>
  </si>
  <si>
    <r>
      <t xml:space="preserve">Current </t>
    </r>
    <r>
      <rPr>
        <b/>
        <sz val="9"/>
        <color theme="1"/>
        <rFont val="Calibri"/>
        <family val="2"/>
      </rPr>
      <t>Delay</t>
    </r>
    <r>
      <rPr>
        <sz val="9"/>
        <color theme="1"/>
        <rFont val="Calibri"/>
        <family val="2"/>
      </rPr>
      <t xml:space="preserve"> (-) or Advancement (+) with respect to Currently Approved PoW:</t>
    </r>
  </si>
  <si>
    <r>
      <rPr>
        <b/>
        <sz val="9"/>
        <color theme="1"/>
        <rFont val="Calibri"/>
        <family val="2"/>
      </rPr>
      <t>Actual Date on the PoW</t>
    </r>
    <r>
      <rPr>
        <sz val="9"/>
        <color theme="1"/>
        <rFont val="Calibri"/>
        <family val="2"/>
      </rPr>
      <t xml:space="preserve"> (modified by Current Delay/Advancement):</t>
    </r>
  </si>
  <si>
    <r>
      <rPr>
        <b/>
        <sz val="9"/>
        <color theme="1"/>
        <rFont val="Calibri"/>
        <family val="2"/>
      </rPr>
      <t>Realistic</t>
    </r>
    <r>
      <rPr>
        <sz val="9"/>
        <color theme="1"/>
        <rFont val="Calibri"/>
        <family val="2"/>
      </rPr>
      <t xml:space="preserve"> Date for </t>
    </r>
    <r>
      <rPr>
        <b/>
        <sz val="9"/>
        <color theme="1"/>
        <rFont val="Calibri"/>
        <family val="2"/>
      </rPr>
      <t>Completion</t>
    </r>
    <r>
      <rPr>
        <sz val="9"/>
        <color theme="1"/>
        <rFont val="Calibri"/>
        <family val="2"/>
      </rPr>
      <t>:</t>
    </r>
  </si>
  <si>
    <r>
      <rPr>
        <b/>
        <sz val="9"/>
        <color theme="1"/>
        <rFont val="Calibri"/>
        <family val="2"/>
      </rPr>
      <t xml:space="preserve">Date of Issue </t>
    </r>
    <r>
      <rPr>
        <sz val="9"/>
        <color theme="1"/>
        <rFont val="Calibri"/>
        <family val="2"/>
      </rPr>
      <t>of the Latest Payment Certificate:</t>
    </r>
  </si>
  <si>
    <r>
      <rPr>
        <b/>
        <sz val="9"/>
        <color theme="1"/>
        <rFont val="Calibri"/>
        <family val="2"/>
      </rPr>
      <t>No.</t>
    </r>
    <r>
      <rPr>
        <sz val="9"/>
        <color theme="1"/>
        <rFont val="Calibri"/>
        <family val="2"/>
      </rPr>
      <t xml:space="preserve"> of the Latest Payment Certificate:</t>
    </r>
  </si>
  <si>
    <r>
      <t xml:space="preserve">For the Works Done </t>
    </r>
    <r>
      <rPr>
        <b/>
        <sz val="9"/>
        <color theme="1"/>
        <rFont val="Calibri"/>
        <family val="2"/>
      </rPr>
      <t>Until End of</t>
    </r>
    <r>
      <rPr>
        <sz val="9"/>
        <color theme="1"/>
        <rFont val="Calibri"/>
        <family val="2"/>
      </rPr>
      <t>:</t>
    </r>
  </si>
  <si>
    <r>
      <t xml:space="preserve">Current Cumulative </t>
    </r>
    <r>
      <rPr>
        <b/>
        <sz val="9"/>
        <color theme="1"/>
        <rFont val="Calibri"/>
        <family val="2"/>
      </rPr>
      <t>Certified</t>
    </r>
    <r>
      <rPr>
        <sz val="9"/>
        <color theme="1"/>
        <rFont val="Calibri"/>
        <family val="2"/>
      </rPr>
      <t xml:space="preserve"> </t>
    </r>
    <r>
      <rPr>
        <b/>
        <sz val="9"/>
        <color theme="1"/>
        <rFont val="Calibri"/>
        <family val="2"/>
      </rPr>
      <t>Value of Works Executed</t>
    </r>
    <r>
      <rPr>
        <sz val="9"/>
        <color theme="1"/>
        <rFont val="Calibri"/>
        <family val="2"/>
      </rPr>
      <t>:</t>
    </r>
  </si>
  <si>
    <r>
      <t xml:space="preserve">Current Cumulative </t>
    </r>
    <r>
      <rPr>
        <b/>
        <sz val="9"/>
        <color theme="1"/>
        <rFont val="Calibri"/>
        <family val="2"/>
      </rPr>
      <t>Certified Discount</t>
    </r>
    <r>
      <rPr>
        <sz val="9"/>
        <color theme="1"/>
        <rFont val="Calibri"/>
        <family val="2"/>
      </rPr>
      <t>, VAT exc.:</t>
    </r>
  </si>
  <si>
    <r>
      <t xml:space="preserve">Current Cumulative </t>
    </r>
    <r>
      <rPr>
        <b/>
        <sz val="9"/>
        <color theme="1"/>
        <rFont val="Calibri"/>
        <family val="2"/>
      </rPr>
      <t>Certified Variations of Prices</t>
    </r>
    <r>
      <rPr>
        <sz val="9"/>
        <color theme="1"/>
        <rFont val="Calibri"/>
        <family val="2"/>
      </rPr>
      <t>, VAT exc. :</t>
    </r>
  </si>
  <si>
    <r>
      <t xml:space="preserve">Current Cumulative </t>
    </r>
    <r>
      <rPr>
        <b/>
        <sz val="9"/>
        <color theme="1"/>
        <rFont val="Calibri"/>
        <family val="2"/>
      </rPr>
      <t>Certified Variations of Works</t>
    </r>
    <r>
      <rPr>
        <sz val="9"/>
        <color theme="1"/>
        <rFont val="Calibri"/>
        <family val="2"/>
      </rPr>
      <t>, VAT exc. :</t>
    </r>
  </si>
  <si>
    <r>
      <t xml:space="preserve">Current Cumulative </t>
    </r>
    <r>
      <rPr>
        <b/>
        <sz val="9"/>
        <color theme="1"/>
        <rFont val="Calibri"/>
        <family val="2"/>
      </rPr>
      <t>Certified Company's Claims</t>
    </r>
    <r>
      <rPr>
        <sz val="9"/>
        <color theme="1"/>
        <rFont val="Calibri"/>
        <family val="2"/>
      </rPr>
      <t>, VAT exc. :</t>
    </r>
  </si>
  <si>
    <r>
      <t xml:space="preserve">Current Cumulative </t>
    </r>
    <r>
      <rPr>
        <b/>
        <sz val="9"/>
        <color theme="1"/>
        <rFont val="Calibri"/>
        <family val="2"/>
      </rPr>
      <t>Certified Employer's Claims</t>
    </r>
    <r>
      <rPr>
        <sz val="9"/>
        <color theme="1"/>
        <rFont val="Calibri"/>
        <family val="2"/>
      </rPr>
      <t>, VAT exc. :</t>
    </r>
  </si>
  <si>
    <r>
      <t xml:space="preserve">Current Cumulative </t>
    </r>
    <r>
      <rPr>
        <b/>
        <sz val="9"/>
        <color theme="1"/>
        <rFont val="Calibri"/>
        <family val="2"/>
      </rPr>
      <t>Certified Credit for Materials</t>
    </r>
    <r>
      <rPr>
        <sz val="9"/>
        <color theme="1"/>
        <rFont val="Calibri"/>
        <family val="2"/>
      </rPr>
      <t>, VAT exc.:</t>
    </r>
  </si>
  <si>
    <r>
      <t xml:space="preserve">Current Cumulative </t>
    </r>
    <r>
      <rPr>
        <b/>
        <sz val="9"/>
        <color theme="1"/>
        <rFont val="Calibri"/>
        <family val="2"/>
      </rPr>
      <t>Certified Debit for Materials</t>
    </r>
    <r>
      <rPr>
        <sz val="9"/>
        <color theme="1"/>
        <rFont val="Calibri"/>
        <family val="2"/>
      </rPr>
      <t>, VAT exc.:</t>
    </r>
  </si>
  <si>
    <r>
      <t xml:space="preserve">Current Cumulative </t>
    </r>
    <r>
      <rPr>
        <b/>
        <sz val="9"/>
        <color theme="1"/>
        <rFont val="Calibri"/>
        <family val="2"/>
      </rPr>
      <t>Certified Bankable Revenue</t>
    </r>
    <r>
      <rPr>
        <sz val="9"/>
        <color theme="1"/>
        <rFont val="Calibri"/>
        <family val="2"/>
      </rPr>
      <t>:</t>
    </r>
  </si>
  <si>
    <r>
      <t xml:space="preserve">Current Cumulative </t>
    </r>
    <r>
      <rPr>
        <b/>
        <sz val="9"/>
        <color theme="1"/>
        <rFont val="Calibri"/>
        <family val="2"/>
      </rPr>
      <t>Certified Total Amount</t>
    </r>
    <r>
      <rPr>
        <sz val="9"/>
        <color theme="1"/>
        <rFont val="Calibri"/>
        <family val="2"/>
      </rPr>
      <t>, VAT exc. :</t>
    </r>
  </si>
  <si>
    <r>
      <t xml:space="preserve">Current Cumulative </t>
    </r>
    <r>
      <rPr>
        <b/>
        <sz val="9"/>
        <color theme="1"/>
        <rFont val="Calibri"/>
        <family val="2"/>
      </rPr>
      <t>Certified Total Amount</t>
    </r>
    <r>
      <rPr>
        <sz val="9"/>
        <color theme="1"/>
        <rFont val="Calibri"/>
        <family val="2"/>
      </rPr>
      <t>, VAT inc. :</t>
    </r>
  </si>
  <si>
    <r>
      <t xml:space="preserve">Current Cumulative </t>
    </r>
    <r>
      <rPr>
        <b/>
        <sz val="9"/>
        <color theme="1"/>
        <rFont val="Calibri"/>
        <family val="2"/>
      </rPr>
      <t>Forecasted</t>
    </r>
    <r>
      <rPr>
        <sz val="9"/>
        <color theme="1"/>
        <rFont val="Calibri"/>
        <family val="2"/>
      </rPr>
      <t xml:space="preserve"> </t>
    </r>
    <r>
      <rPr>
        <b/>
        <sz val="9"/>
        <color theme="1"/>
        <rFont val="Calibri"/>
        <family val="2"/>
      </rPr>
      <t>Value of Works Executed</t>
    </r>
    <r>
      <rPr>
        <sz val="9"/>
        <color theme="1"/>
        <rFont val="Calibri"/>
        <family val="2"/>
      </rPr>
      <t>:</t>
    </r>
  </si>
  <si>
    <r>
      <t xml:space="preserve">Current Cumulative </t>
    </r>
    <r>
      <rPr>
        <b/>
        <sz val="9"/>
        <color theme="1"/>
        <rFont val="Calibri"/>
        <family val="2"/>
      </rPr>
      <t>Forecasted</t>
    </r>
    <r>
      <rPr>
        <sz val="9"/>
        <color theme="1"/>
        <rFont val="Calibri"/>
        <family val="2"/>
      </rPr>
      <t xml:space="preserve"> </t>
    </r>
    <r>
      <rPr>
        <b/>
        <sz val="9"/>
        <color theme="1"/>
        <rFont val="Calibri"/>
        <family val="2"/>
      </rPr>
      <t>Bankable</t>
    </r>
    <r>
      <rPr>
        <sz val="9"/>
        <color theme="1"/>
        <rFont val="Calibri"/>
        <family val="2"/>
      </rPr>
      <t xml:space="preserve"> </t>
    </r>
    <r>
      <rPr>
        <b/>
        <sz val="9"/>
        <color theme="1"/>
        <rFont val="Calibri"/>
        <family val="2"/>
      </rPr>
      <t>Revenue</t>
    </r>
    <r>
      <rPr>
        <sz val="9"/>
        <color theme="1"/>
        <rFont val="Calibri"/>
        <family val="2"/>
      </rPr>
      <t>:</t>
    </r>
  </si>
  <si>
    <r>
      <t xml:space="preserve">Originally </t>
    </r>
    <r>
      <rPr>
        <b/>
        <sz val="9"/>
        <color theme="1"/>
        <rFont val="Calibri"/>
        <family val="2"/>
      </rPr>
      <t>Awarded Contract Price</t>
    </r>
    <r>
      <rPr>
        <sz val="9"/>
        <color theme="1"/>
        <rFont val="Calibri"/>
        <family val="2"/>
      </rPr>
      <t>, VAT exc.:</t>
    </r>
  </si>
  <si>
    <r>
      <t xml:space="preserve">Originally </t>
    </r>
    <r>
      <rPr>
        <b/>
        <sz val="9"/>
        <color theme="1"/>
        <rFont val="Calibri"/>
        <family val="2"/>
      </rPr>
      <t>Awarded Contract Price</t>
    </r>
    <r>
      <rPr>
        <sz val="9"/>
        <color theme="1"/>
        <rFont val="Calibri"/>
        <family val="2"/>
      </rPr>
      <t>, VAT inc.:</t>
    </r>
  </si>
  <si>
    <r>
      <t xml:space="preserve">Forecasted </t>
    </r>
    <r>
      <rPr>
        <b/>
        <sz val="9"/>
        <color theme="1"/>
        <rFont val="Calibri"/>
        <family val="2"/>
      </rPr>
      <t>Value of Works Executed at Completion</t>
    </r>
    <r>
      <rPr>
        <sz val="9"/>
        <color theme="1"/>
        <rFont val="Calibri"/>
        <family val="2"/>
      </rPr>
      <t>:</t>
    </r>
  </si>
  <si>
    <r>
      <t xml:space="preserve">Forecasted </t>
    </r>
    <r>
      <rPr>
        <b/>
        <sz val="9"/>
        <color theme="1"/>
        <rFont val="Calibri"/>
        <family val="2"/>
      </rPr>
      <t>Discount at Completion</t>
    </r>
    <r>
      <rPr>
        <sz val="9"/>
        <color theme="1"/>
        <rFont val="Calibri"/>
        <family val="2"/>
      </rPr>
      <t>, VAT exc.:</t>
    </r>
  </si>
  <si>
    <r>
      <t>Forecasted</t>
    </r>
    <r>
      <rPr>
        <b/>
        <sz val="9"/>
        <color theme="1"/>
        <rFont val="Calibri"/>
        <family val="2"/>
      </rPr>
      <t xml:space="preserve"> Variations of Prices at Completion</t>
    </r>
    <r>
      <rPr>
        <sz val="9"/>
        <color theme="1"/>
        <rFont val="Calibri"/>
        <family val="2"/>
      </rPr>
      <t>, VAT exc.:</t>
    </r>
  </si>
  <si>
    <r>
      <t>Forecasted</t>
    </r>
    <r>
      <rPr>
        <b/>
        <sz val="9"/>
        <color theme="1"/>
        <rFont val="Calibri"/>
        <family val="2"/>
      </rPr>
      <t xml:space="preserve"> Variations of Works at Completion</t>
    </r>
    <r>
      <rPr>
        <sz val="9"/>
        <color theme="1"/>
        <rFont val="Calibri"/>
        <family val="2"/>
      </rPr>
      <t>, VAT exc.:</t>
    </r>
  </si>
  <si>
    <r>
      <t xml:space="preserve">Forecasted </t>
    </r>
    <r>
      <rPr>
        <b/>
        <sz val="9"/>
        <color theme="1"/>
        <rFont val="Calibri"/>
        <family val="2"/>
      </rPr>
      <t>Sotravic's</t>
    </r>
    <r>
      <rPr>
        <sz val="9"/>
        <color theme="1"/>
        <rFont val="Calibri"/>
        <family val="2"/>
      </rPr>
      <t xml:space="preserve"> </t>
    </r>
    <r>
      <rPr>
        <b/>
        <sz val="9"/>
        <color theme="1"/>
        <rFont val="Calibri"/>
        <family val="2"/>
      </rPr>
      <t>Claims at Completion</t>
    </r>
    <r>
      <rPr>
        <sz val="9"/>
        <color theme="1"/>
        <rFont val="Calibri"/>
        <family val="2"/>
      </rPr>
      <t>, VAT exc.:</t>
    </r>
  </si>
  <si>
    <r>
      <t xml:space="preserve">Forecasted </t>
    </r>
    <r>
      <rPr>
        <b/>
        <sz val="9"/>
        <color theme="1"/>
        <rFont val="Calibri"/>
        <family val="2"/>
      </rPr>
      <t>Employer's</t>
    </r>
    <r>
      <rPr>
        <sz val="9"/>
        <color theme="1"/>
        <rFont val="Calibri"/>
        <family val="2"/>
      </rPr>
      <t xml:space="preserve"> </t>
    </r>
    <r>
      <rPr>
        <b/>
        <sz val="9"/>
        <color theme="1"/>
        <rFont val="Calibri"/>
        <family val="2"/>
      </rPr>
      <t>Claims at Completion</t>
    </r>
    <r>
      <rPr>
        <sz val="9"/>
        <color theme="1"/>
        <rFont val="Calibri"/>
        <family val="2"/>
      </rPr>
      <t>, VAT exc.:</t>
    </r>
  </si>
  <si>
    <r>
      <t>Forecasted</t>
    </r>
    <r>
      <rPr>
        <b/>
        <sz val="9"/>
        <color theme="1"/>
        <rFont val="Calibri"/>
        <family val="2"/>
      </rPr>
      <t xml:space="preserve"> Credit for Materials at Completion</t>
    </r>
    <r>
      <rPr>
        <sz val="9"/>
        <color theme="1"/>
        <rFont val="Calibri"/>
        <family val="2"/>
      </rPr>
      <t>, VAT exc.:</t>
    </r>
  </si>
  <si>
    <r>
      <t>Forecasted</t>
    </r>
    <r>
      <rPr>
        <b/>
        <sz val="9"/>
        <color theme="1"/>
        <rFont val="Calibri"/>
        <family val="2"/>
      </rPr>
      <t xml:space="preserve"> Debit for Materials at Completion</t>
    </r>
    <r>
      <rPr>
        <sz val="9"/>
        <color theme="1"/>
        <rFont val="Calibri"/>
        <family val="2"/>
      </rPr>
      <t>, VAT exc.:</t>
    </r>
  </si>
  <si>
    <r>
      <t xml:space="preserve">Forecasted </t>
    </r>
    <r>
      <rPr>
        <b/>
        <sz val="9"/>
        <color theme="1"/>
        <rFont val="Calibri"/>
        <family val="2"/>
      </rPr>
      <t>Bankable</t>
    </r>
    <r>
      <rPr>
        <sz val="9"/>
        <color theme="1"/>
        <rFont val="Calibri"/>
        <family val="2"/>
      </rPr>
      <t xml:space="preserve"> </t>
    </r>
    <r>
      <rPr>
        <b/>
        <sz val="9"/>
        <color theme="1"/>
        <rFont val="Calibri"/>
        <family val="2"/>
      </rPr>
      <t>Revenue at Completion:</t>
    </r>
  </si>
  <si>
    <r>
      <t xml:space="preserve">Forecasted </t>
    </r>
    <r>
      <rPr>
        <b/>
        <sz val="9"/>
        <color theme="1"/>
        <rFont val="Calibri"/>
        <family val="2"/>
      </rPr>
      <t>Outstanding Retention</t>
    </r>
    <r>
      <rPr>
        <sz val="9"/>
        <color theme="1"/>
        <rFont val="Calibri"/>
        <family val="2"/>
      </rPr>
      <t xml:space="preserve"> to be Released after Completion, VAT exc.:</t>
    </r>
  </si>
  <si>
    <r>
      <rPr>
        <b/>
        <sz val="9"/>
        <color theme="1"/>
        <rFont val="Calibri"/>
        <family val="2"/>
      </rPr>
      <t>Revised Contract Price</t>
    </r>
    <r>
      <rPr>
        <sz val="9"/>
        <color theme="1"/>
        <rFont val="Calibri"/>
        <family val="2"/>
      </rPr>
      <t>, VAT exc.:</t>
    </r>
  </si>
  <si>
    <r>
      <rPr>
        <b/>
        <sz val="9"/>
        <color theme="1"/>
        <rFont val="Calibri"/>
        <family val="2"/>
      </rPr>
      <t>Revised Contract Price</t>
    </r>
    <r>
      <rPr>
        <sz val="9"/>
        <color theme="1"/>
        <rFont val="Calibri"/>
        <family val="2"/>
      </rPr>
      <t>, VAT inc.:</t>
    </r>
  </si>
  <si>
    <r>
      <rPr>
        <b/>
        <sz val="9"/>
        <color theme="1"/>
        <rFont val="Calibri"/>
        <family val="2"/>
      </rPr>
      <t>Current Cumulative Project Allowables</t>
    </r>
    <r>
      <rPr>
        <sz val="9"/>
        <color theme="1"/>
        <rFont val="Calibri"/>
        <family val="2"/>
      </rPr>
      <t>, VAT exc. :</t>
    </r>
  </si>
  <si>
    <r>
      <rPr>
        <b/>
        <sz val="9"/>
        <color theme="1"/>
        <rFont val="Calibri"/>
        <family val="2"/>
      </rPr>
      <t>Current Cumulative Project Cost posted on BuildSmart</t>
    </r>
    <r>
      <rPr>
        <sz val="9"/>
        <color theme="1"/>
        <rFont val="Calibri"/>
        <family val="2"/>
      </rPr>
      <t>, VAT exc. :</t>
    </r>
  </si>
  <si>
    <r>
      <rPr>
        <b/>
        <sz val="9"/>
        <color theme="1"/>
        <rFont val="Calibri"/>
        <family val="2"/>
      </rPr>
      <t xml:space="preserve">Adjustment </t>
    </r>
    <r>
      <rPr>
        <sz val="9"/>
        <color theme="1"/>
        <rFont val="Calibri"/>
        <family val="2"/>
      </rPr>
      <t>of the Current Cumul. Project Cost posted on ERP, VAT exc. :</t>
    </r>
  </si>
  <si>
    <r>
      <rPr>
        <b/>
        <sz val="9"/>
        <color theme="1"/>
        <rFont val="Calibri"/>
        <family val="2"/>
      </rPr>
      <t>Adjusted</t>
    </r>
    <r>
      <rPr>
        <sz val="9"/>
        <color theme="1"/>
        <rFont val="Calibri"/>
        <family val="2"/>
      </rPr>
      <t xml:space="preserve"> </t>
    </r>
    <r>
      <rPr>
        <b/>
        <sz val="9"/>
        <color theme="1"/>
        <rFont val="Calibri"/>
        <family val="2"/>
      </rPr>
      <t>Current Cumulative Project Cost</t>
    </r>
    <r>
      <rPr>
        <sz val="9"/>
        <color theme="1"/>
        <rFont val="Calibri"/>
        <family val="2"/>
      </rPr>
      <t>, VAT exc. :</t>
    </r>
  </si>
  <si>
    <r>
      <rPr>
        <b/>
        <sz val="9"/>
        <color theme="1"/>
        <rFont val="Calibri"/>
        <family val="2"/>
      </rPr>
      <t>Forecasted Project Allowables at Completion</t>
    </r>
    <r>
      <rPr>
        <sz val="9"/>
        <color theme="1"/>
        <rFont val="Calibri"/>
        <family val="2"/>
      </rPr>
      <t>, VAT exc. :</t>
    </r>
  </si>
  <si>
    <r>
      <rPr>
        <b/>
        <sz val="9"/>
        <color theme="1"/>
        <rFont val="Calibri"/>
        <family val="2"/>
      </rPr>
      <t>Realistic Project Cost at Completion</t>
    </r>
    <r>
      <rPr>
        <sz val="9"/>
        <color theme="1"/>
        <rFont val="Calibri"/>
        <family val="2"/>
      </rPr>
      <t>, VAT exc. :</t>
    </r>
  </si>
  <si>
    <r>
      <rPr>
        <b/>
        <sz val="9"/>
        <color theme="1"/>
        <rFont val="Calibri"/>
        <family val="2"/>
      </rPr>
      <t>Current Cumulative Actual Gross Loss (-) / Profit (+)</t>
    </r>
    <r>
      <rPr>
        <sz val="9"/>
        <color theme="1"/>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</si>
</sst>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409]mmm/yy;@"/>
    <numFmt numFmtId="165" formatCode="[$-409]d/mmm/yyyy;@"/>
    <numFmt numFmtId="166" formatCode="#,##0.0"/>
    <numFmt numFmtId="167" formatCode="0.0"/>
    <numFmt numFmtId="168" formatCode="0.000"/>
    <numFmt numFmtId="169" formatCode="dd/mm/yy;@"/>
    <numFmt numFmtId="170" formatCode="[$-409]dd\-mmm\-yy;@"/>
  </numFmts>
  <fonts count="44" x14ac:knownFonts="1">
    <font>
      <sz val="11"/>
      <color theme="1"/>
      <name val="Calibri"/>
      <family val="2"/>
      <scheme val="minor"/>
    </font>
    <font>
      <sz val="10"/>
      <color theme="1"/>
      <name val="Century Gothic"/>
      <family val="2"/>
    </font>
    <font>
      <sz val="10"/>
      <color theme="1"/>
      <name val="Century Gothic"/>
      <family val="2"/>
    </font>
    <font>
      <sz val="10"/>
      <color theme="1"/>
      <name val="Century Gothic"/>
      <family val="2"/>
    </font>
    <font>
      <sz val="10"/>
      <color theme="1"/>
      <name val="Century Gothic"/>
      <family val="2"/>
    </font>
    <font>
      <b/>
      <sz val="10"/>
      <color theme="1"/>
      <name val="Century Gothic"/>
      <family val="2"/>
    </font>
    <font>
      <b/>
      <sz val="14"/>
      <color theme="1"/>
      <name val="Century Gothic"/>
      <family val="2"/>
    </font>
    <font>
      <b/>
      <sz val="10"/>
      <name val="Century Gothic"/>
      <family val="2"/>
    </font>
    <font>
      <b/>
      <sz val="9"/>
      <color indexed="81"/>
      <name val="Tahoma"/>
      <family val="2"/>
    </font>
    <font>
      <sz val="10"/>
      <name val="Calibri"/>
      <family val="2"/>
    </font>
    <font>
      <u/>
      <sz val="10"/>
      <color theme="1"/>
      <name val="Century Gothic"/>
      <family val="2"/>
    </font>
    <font>
      <b/>
      <sz val="16"/>
      <color theme="1"/>
      <name val="Century Gothic"/>
      <family val="2"/>
    </font>
    <font>
      <sz val="10"/>
      <color theme="1"/>
      <name val="Calibri"/>
      <family val="2"/>
    </font>
    <font>
      <b/>
      <sz val="9"/>
      <color theme="1"/>
      <name val="Calibri"/>
      <family val="2"/>
    </font>
    <font>
      <b/>
      <sz val="10"/>
      <color theme="1"/>
      <name val="Calibri"/>
      <family val="2"/>
    </font>
    <font>
      <b/>
      <sz val="10"/>
      <color theme="0"/>
      <name val="Calibri"/>
      <family val="2"/>
    </font>
    <font>
      <sz val="10"/>
      <color theme="0"/>
      <name val="Calibri"/>
      <family val="2"/>
    </font>
    <font>
      <b/>
      <sz val="10"/>
      <name val="Calibri"/>
      <family val="2"/>
    </font>
    <font>
      <sz val="8"/>
      <color theme="1"/>
      <name val="Calibri"/>
      <family val="2"/>
    </font>
    <font>
      <b/>
      <sz val="20"/>
      <color theme="1"/>
      <name val="Calibri"/>
      <family val="2"/>
    </font>
    <font>
      <b/>
      <sz val="10"/>
      <color rgb="FFFF0000"/>
      <name val="Calibri"/>
      <family val="2"/>
    </font>
    <font>
      <sz val="8"/>
      <name val="Calibri"/>
      <family val="2"/>
    </font>
    <font>
      <sz val="8"/>
      <color theme="0" tint="-0.249977111117893"/>
      <name val="Calibri"/>
      <family val="2"/>
    </font>
    <font>
      <sz val="8"/>
      <color theme="0"/>
      <name val="Calibri"/>
      <family val="2"/>
    </font>
    <font>
      <sz val="10"/>
      <color theme="6" tint="-0.249977111117893"/>
      <name val="Calibri"/>
      <family val="2"/>
    </font>
    <font>
      <sz val="10"/>
      <color theme="4"/>
      <name val="Calibri"/>
      <family val="2"/>
    </font>
    <font>
      <b/>
      <sz val="8"/>
      <color theme="6" tint="-0.249977111117893"/>
      <name val="Calibri"/>
      <family val="2"/>
    </font>
    <font>
      <b/>
      <sz val="8"/>
      <color theme="1"/>
      <name val="Calibri"/>
      <family val="2"/>
    </font>
    <font>
      <sz val="6"/>
      <color theme="1"/>
      <name val="Calibri"/>
      <family val="2"/>
    </font>
    <font>
      <b/>
      <sz val="10"/>
      <color theme="6" tint="-0.249977111117893"/>
      <name val="Calibri"/>
      <family val="2"/>
    </font>
    <font>
      <b/>
      <sz val="9"/>
      <color theme="6" tint="-0.249977111117893"/>
      <name val="Calibri"/>
      <family val="2"/>
    </font>
    <font>
      <sz val="10"/>
      <color rgb="FF92D050"/>
      <name val="Calibri"/>
      <family val="2"/>
    </font>
    <font>
      <b/>
      <sz val="10"/>
      <color theme="4"/>
      <name val="Calibri"/>
      <family val="2"/>
    </font>
    <font>
      <b/>
      <sz val="8"/>
      <color theme="4"/>
      <name val="Calibri"/>
      <family val="2"/>
    </font>
    <font>
      <sz val="8"/>
      <color theme="4"/>
      <name val="Calibri"/>
      <family val="2"/>
    </font>
    <font>
      <b/>
      <sz val="9"/>
      <color theme="4"/>
      <name val="Calibri"/>
      <family val="2"/>
    </font>
    <font>
      <sz val="8"/>
      <color theme="6" tint="-0.249977111117893"/>
      <name val="Calibri"/>
      <family val="2"/>
    </font>
    <font>
      <sz val="11"/>
      <color theme="1"/>
      <name val="Calibri"/>
      <family val="2"/>
    </font>
    <font>
      <sz val="11"/>
      <name val="Calibri"/>
      <family val="2"/>
    </font>
    <font>
      <sz val="9"/>
      <color theme="1"/>
      <name val="Calibri"/>
      <family val="2"/>
    </font>
    <font>
      <b/>
      <sz val="9"/>
      <color theme="0"/>
      <name val="Calibri"/>
      <family val="2"/>
    </font>
    <font>
      <sz val="9"/>
      <color theme="0"/>
      <name val="Calibri"/>
      <family val="2"/>
    </font>
    <font>
      <sz val="9"/>
      <name val="Calibri"/>
      <family val="2"/>
    </font>
    <font>
      <sz val="9"/>
      <color rgb="FFFF0000"/>
      <name val="Calibri"/>
      <family val="2"/>
    </font>
  </fonts>
  <fills count="16">
    <fill>
      <patternFill patternType="none"/>
    </fill>
    <fill>
      <patternFill patternType="gray125"/>
    </fill>
    <fill>
      <patternFill patternType="solid">
        <fgColor theme="0" tint="-4.9989318521683403E-2"/>
        <bgColor indexed="64"/>
      </patternFill>
    </fill>
    <fill>
      <patternFill patternType="solid">
        <fgColor theme="4" tint="-0.249977111117893"/>
        <bgColor indexed="64"/>
      </patternFill>
    </fill>
    <fill>
      <patternFill patternType="solid">
        <fgColor theme="4"/>
        <bgColor indexed="64"/>
      </patternFill>
    </fill>
    <fill>
      <patternFill patternType="mediumGray"/>
    </fill>
    <fill>
      <patternFill patternType="solid">
        <fgColor theme="6" tint="-0.249977111117893"/>
        <bgColor indexed="64"/>
      </patternFill>
    </fill>
    <fill>
      <patternFill patternType="solid">
        <fgColor rgb="FF92D050"/>
        <bgColor indexed="64"/>
      </patternFill>
    </fill>
    <fill>
      <patternFill patternType="solid">
        <fgColor theme="6" tint="0.59999389629810485"/>
        <bgColor indexed="64"/>
      </patternFill>
    </fill>
    <fill>
      <patternFill patternType="solid">
        <fgColor rgb="FFFFFF66"/>
        <bgColor indexed="64"/>
      </patternFill>
    </fill>
    <fill>
      <patternFill patternType="solid">
        <fgColor theme="4" tint="0.79998168889431442"/>
        <bgColor indexed="64"/>
      </patternFill>
    </fill>
    <fill>
      <patternFill patternType="solid">
        <fgColor rgb="FF00B0F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49998474074526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s>
  <cellStyleXfs count="1">
    <xf numFmtId="0" fontId="0" fillId="0" borderId="0"/>
  </cellStyleXfs>
  <cellXfs count="322">
    <xf numFmtId="0" fontId="0" fillId="0" borderId="0" xfId="0"/>
    <xf numFmtId="0" fontId="4" fillId="0" borderId="0" xfId="0" applyFont="1" applyAlignment="1">
      <alignment horizontal="center" vertical="center"/>
    </xf>
    <xf numFmtId="0" fontId="6" fillId="0" borderId="0" xfId="0" applyFont="1" applyAlignment="1">
      <alignment vertical="center"/>
    </xf>
    <xf numFmtId="0" fontId="4" fillId="0" borderId="0" xfId="0" applyFont="1" applyAlignment="1">
      <alignment horizontal="lef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 xfId="0" applyFont="1" applyBorder="1" applyAlignment="1">
      <alignment horizontal="center" vertical="center" wrapText="1"/>
    </xf>
    <xf numFmtId="0" fontId="3" fillId="10" borderId="13"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vertical="center" wrapText="1"/>
    </xf>
    <xf numFmtId="0" fontId="3" fillId="10" borderId="1" xfId="0" applyFont="1" applyFill="1" applyBorder="1" applyAlignment="1">
      <alignment horizontal="center" vertical="center" wrapText="1"/>
    </xf>
    <xf numFmtId="0" fontId="11" fillId="0" borderId="0" xfId="0" applyFont="1" applyAlignment="1">
      <alignment horizontal="center" vertical="center" wrapText="1"/>
    </xf>
    <xf numFmtId="0" fontId="1" fillId="0" borderId="0" xfId="0" applyFont="1" applyAlignment="1">
      <alignment vertical="center" wrapText="1"/>
    </xf>
    <xf numFmtId="0" fontId="13" fillId="13" borderId="0" xfId="0" applyFont="1" applyFill="1" applyAlignment="1">
      <alignment horizontal="center" vertical="center" wrapText="1"/>
    </xf>
    <xf numFmtId="0" fontId="12" fillId="0" borderId="0" xfId="0" applyFont="1" applyAlignment="1">
      <alignment horizontal="center" vertical="center"/>
    </xf>
    <xf numFmtId="0" fontId="12" fillId="0" borderId="0" xfId="0" applyFont="1" applyFill="1" applyAlignment="1">
      <alignment horizontal="center" vertical="center"/>
    </xf>
    <xf numFmtId="0" fontId="9" fillId="0" borderId="15" xfId="0" applyFont="1" applyBorder="1" applyAlignment="1">
      <alignment horizontal="center" vertical="center"/>
    </xf>
    <xf numFmtId="0" fontId="12" fillId="0" borderId="24" xfId="0" applyFont="1" applyBorder="1" applyAlignment="1">
      <alignment horizontal="center" vertical="center"/>
    </xf>
    <xf numFmtId="0" fontId="19" fillId="0" borderId="24" xfId="0" applyFont="1" applyBorder="1" applyAlignment="1">
      <alignment horizontal="center" vertical="center"/>
    </xf>
    <xf numFmtId="0" fontId="12" fillId="0" borderId="24" xfId="0" applyFont="1" applyBorder="1" applyAlignment="1">
      <alignment horizontal="right" vertical="center"/>
    </xf>
    <xf numFmtId="0" fontId="20" fillId="0" borderId="24" xfId="0" applyFont="1" applyBorder="1" applyAlignment="1">
      <alignment vertical="center"/>
    </xf>
    <xf numFmtId="164" fontId="20" fillId="0" borderId="24" xfId="0" applyNumberFormat="1" applyFont="1" applyBorder="1" applyAlignment="1">
      <alignment horizontal="left" vertical="center"/>
    </xf>
    <xf numFmtId="164" fontId="20" fillId="0" borderId="24" xfId="0" applyNumberFormat="1" applyFont="1" applyBorder="1" applyAlignment="1">
      <alignment vertical="center"/>
    </xf>
    <xf numFmtId="0" fontId="12" fillId="0" borderId="16" xfId="0" applyFont="1" applyBorder="1" applyAlignment="1">
      <alignment horizontal="center" vertical="center"/>
    </xf>
    <xf numFmtId="0" fontId="12" fillId="0" borderId="0" xfId="0" applyFont="1" applyBorder="1" applyAlignment="1">
      <alignment horizontal="center" vertical="center"/>
    </xf>
    <xf numFmtId="0" fontId="21" fillId="0" borderId="0" xfId="0" applyFont="1" applyBorder="1" applyAlignment="1">
      <alignment horizontal="center" vertical="center"/>
    </xf>
    <xf numFmtId="0" fontId="9" fillId="0" borderId="17" xfId="0" applyFont="1" applyBorder="1" applyAlignment="1">
      <alignment horizontal="center" vertical="center"/>
    </xf>
    <xf numFmtId="0" fontId="19" fillId="0" borderId="0" xfId="0" applyFont="1" applyBorder="1" applyAlignment="1">
      <alignment horizontal="center" vertical="center"/>
    </xf>
    <xf numFmtId="0" fontId="12" fillId="0" borderId="0" xfId="0" applyFont="1" applyBorder="1" applyAlignment="1">
      <alignment horizontal="right" vertical="center"/>
    </xf>
    <xf numFmtId="0" fontId="20" fillId="0" borderId="0" xfId="0" applyFont="1" applyBorder="1" applyAlignment="1">
      <alignment vertical="center"/>
    </xf>
    <xf numFmtId="0" fontId="14" fillId="0" borderId="0" xfId="0" applyFont="1" applyBorder="1" applyAlignment="1">
      <alignment vertical="center"/>
    </xf>
    <xf numFmtId="0" fontId="17" fillId="0" borderId="0" xfId="0" applyFont="1" applyBorder="1" applyAlignment="1">
      <alignment vertical="center"/>
    </xf>
    <xf numFmtId="0" fontId="12" fillId="0" borderId="18" xfId="0" applyFont="1" applyBorder="1" applyAlignment="1">
      <alignment horizontal="center" vertical="center"/>
    </xf>
    <xf numFmtId="0" fontId="21" fillId="0" borderId="0" xfId="0" applyFont="1" applyAlignment="1">
      <alignment horizontal="center" vertical="center"/>
    </xf>
    <xf numFmtId="0" fontId="21" fillId="0" borderId="17" xfId="0" applyFont="1" applyBorder="1" applyAlignment="1">
      <alignment horizontal="center" vertical="center"/>
    </xf>
    <xf numFmtId="0" fontId="22" fillId="0" borderId="0" xfId="0" applyFont="1" applyBorder="1" applyAlignment="1">
      <alignment horizontal="center" vertical="center"/>
    </xf>
    <xf numFmtId="0" fontId="23" fillId="0" borderId="0" xfId="0" applyFont="1" applyBorder="1" applyAlignment="1">
      <alignment horizontal="center" vertical="center"/>
    </xf>
    <xf numFmtId="0" fontId="23" fillId="0" borderId="18" xfId="0" applyFont="1" applyBorder="1" applyAlignment="1">
      <alignment horizontal="center" vertical="center"/>
    </xf>
    <xf numFmtId="0" fontId="22" fillId="0" borderId="0" xfId="0" applyFont="1" applyAlignment="1">
      <alignment horizontal="center" vertical="center"/>
    </xf>
    <xf numFmtId="165" fontId="21" fillId="8" borderId="0" xfId="0" applyNumberFormat="1" applyFont="1" applyFill="1" applyAlignment="1">
      <alignment horizontal="center" vertical="center" wrapText="1"/>
    </xf>
    <xf numFmtId="0" fontId="14" fillId="0" borderId="0" xfId="0" applyFont="1" applyBorder="1" applyAlignment="1">
      <alignment horizontal="center" vertical="center"/>
    </xf>
    <xf numFmtId="0" fontId="24" fillId="6" borderId="1" xfId="0" applyFont="1" applyFill="1" applyBorder="1" applyAlignment="1">
      <alignment horizontal="center" vertical="center"/>
    </xf>
    <xf numFmtId="0" fontId="18" fillId="0" borderId="0" xfId="0" applyFont="1" applyBorder="1" applyAlignment="1">
      <alignment horizontal="left" vertical="center"/>
    </xf>
    <xf numFmtId="0" fontId="25" fillId="0" borderId="1" xfId="0" applyFont="1" applyFill="1" applyBorder="1" applyAlignment="1">
      <alignment horizontal="center" vertical="center"/>
    </xf>
    <xf numFmtId="0" fontId="24" fillId="0" borderId="0" xfId="0" applyFont="1" applyBorder="1" applyAlignment="1">
      <alignment horizontal="center" vertical="center"/>
    </xf>
    <xf numFmtId="165" fontId="21" fillId="7" borderId="0" xfId="0" applyNumberFormat="1" applyFont="1" applyFill="1" applyAlignment="1">
      <alignment horizontal="left" vertical="center"/>
    </xf>
    <xf numFmtId="0" fontId="24" fillId="0" borderId="0" xfId="0" applyFont="1" applyAlignment="1">
      <alignment horizontal="center" vertical="center"/>
    </xf>
    <xf numFmtId="0" fontId="25" fillId="4" borderId="1" xfId="0" applyFont="1" applyFill="1" applyBorder="1" applyAlignment="1">
      <alignment horizontal="center" vertical="center"/>
    </xf>
    <xf numFmtId="0" fontId="25" fillId="5" borderId="1" xfId="0" applyFont="1" applyFill="1" applyBorder="1" applyAlignment="1">
      <alignment horizontal="center" vertical="center"/>
    </xf>
    <xf numFmtId="0" fontId="25" fillId="0" borderId="0" xfId="0" applyFont="1" applyBorder="1" applyAlignment="1">
      <alignment horizontal="center" vertical="center"/>
    </xf>
    <xf numFmtId="0" fontId="25" fillId="0" borderId="0" xfId="0" applyFont="1" applyFill="1" applyBorder="1" applyAlignment="1">
      <alignment horizontal="center" vertical="center"/>
    </xf>
    <xf numFmtId="165" fontId="21" fillId="12" borderId="0" xfId="0" applyNumberFormat="1" applyFont="1" applyFill="1" applyAlignment="1">
      <alignment horizontal="right" vertical="center"/>
    </xf>
    <xf numFmtId="165" fontId="21" fillId="11" borderId="0" xfId="0" applyNumberFormat="1" applyFont="1" applyFill="1" applyAlignment="1">
      <alignment horizontal="left" vertical="center"/>
    </xf>
    <xf numFmtId="0" fontId="9" fillId="0" borderId="19" xfId="0" applyFont="1" applyBorder="1" applyAlignment="1">
      <alignment horizontal="center" vertical="center"/>
    </xf>
    <xf numFmtId="0" fontId="12" fillId="0" borderId="26" xfId="0" applyFont="1" applyBorder="1" applyAlignment="1">
      <alignment horizontal="center" vertical="center"/>
    </xf>
    <xf numFmtId="0" fontId="12" fillId="0" borderId="20" xfId="0" applyFont="1" applyBorder="1" applyAlignment="1">
      <alignment horizontal="center" vertical="center"/>
    </xf>
    <xf numFmtId="0" fontId="9" fillId="2" borderId="15" xfId="0" applyFont="1" applyFill="1" applyBorder="1" applyAlignment="1">
      <alignment horizontal="center" vertical="center"/>
    </xf>
    <xf numFmtId="0" fontId="14" fillId="2" borderId="24" xfId="0" applyFont="1" applyFill="1" applyBorder="1" applyAlignment="1">
      <alignment vertical="center"/>
    </xf>
    <xf numFmtId="0" fontId="14" fillId="2" borderId="16" xfId="0" applyFont="1" applyFill="1" applyBorder="1" applyAlignment="1">
      <alignment vertical="center"/>
    </xf>
    <xf numFmtId="0" fontId="12" fillId="9" borderId="0" xfId="0" applyFont="1" applyFill="1" applyAlignment="1">
      <alignment horizontal="center" vertical="center"/>
    </xf>
    <xf numFmtId="0" fontId="26" fillId="0" borderId="0" xfId="0" applyFont="1" applyBorder="1" applyAlignment="1">
      <alignment wrapText="1"/>
    </xf>
    <xf numFmtId="0" fontId="27" fillId="0" borderId="0" xfId="0" applyFont="1" applyBorder="1" applyAlignment="1">
      <alignment horizontal="center" vertical="center" wrapText="1"/>
    </xf>
    <xf numFmtId="170" fontId="28" fillId="0" borderId="0" xfId="0" applyNumberFormat="1" applyFont="1" applyBorder="1" applyAlignment="1">
      <alignment horizontal="center" textRotation="90"/>
    </xf>
    <xf numFmtId="170" fontId="28" fillId="0" borderId="18" xfId="0" applyNumberFormat="1" applyFont="1" applyBorder="1" applyAlignment="1">
      <alignment horizontal="center" textRotation="90"/>
    </xf>
    <xf numFmtId="168" fontId="21" fillId="9" borderId="0" xfId="0" quotePrefix="1" applyNumberFormat="1" applyFont="1" applyFill="1" applyAlignment="1">
      <alignment horizontal="left" vertical="center"/>
    </xf>
    <xf numFmtId="0" fontId="21" fillId="9" borderId="0" xfId="0" applyFont="1" applyFill="1" applyAlignment="1">
      <alignment horizontal="center" vertical="center"/>
    </xf>
    <xf numFmtId="165" fontId="21" fillId="0" borderId="0" xfId="0" applyNumberFormat="1" applyFont="1" applyFill="1" applyAlignment="1">
      <alignment horizontal="center" vertical="center"/>
    </xf>
    <xf numFmtId="0" fontId="29" fillId="0" borderId="17" xfId="0" applyFont="1" applyBorder="1" applyAlignment="1">
      <alignment vertical="center"/>
    </xf>
    <xf numFmtId="0" fontId="26" fillId="0" borderId="0" xfId="0" applyFont="1" applyBorder="1" applyAlignment="1">
      <alignment vertical="center"/>
    </xf>
    <xf numFmtId="0" fontId="26" fillId="0" borderId="0" xfId="0" applyFont="1" applyBorder="1" applyAlignment="1">
      <alignment horizontal="right" vertical="center"/>
    </xf>
    <xf numFmtId="169" fontId="30" fillId="0" borderId="0" xfId="0" applyNumberFormat="1" applyFont="1" applyBorder="1" applyAlignment="1">
      <alignment horizontal="center"/>
    </xf>
    <xf numFmtId="169" fontId="30" fillId="0" borderId="18" xfId="0" applyNumberFormat="1" applyFont="1" applyBorder="1" applyAlignment="1">
      <alignment horizontal="center"/>
    </xf>
    <xf numFmtId="0" fontId="26" fillId="0" borderId="0" xfId="0" applyFont="1" applyBorder="1" applyAlignment="1">
      <alignment horizontal="left" wrapText="1"/>
    </xf>
    <xf numFmtId="0" fontId="24" fillId="0" borderId="0" xfId="0" applyFont="1" applyBorder="1" applyAlignment="1">
      <alignment horizontal="right" vertical="center"/>
    </xf>
    <xf numFmtId="0" fontId="24" fillId="0" borderId="18" xfId="0" applyFont="1" applyBorder="1" applyAlignment="1">
      <alignment horizontal="right" vertical="center"/>
    </xf>
    <xf numFmtId="0" fontId="21" fillId="0" borderId="0" xfId="0" applyFont="1" applyAlignment="1">
      <alignment horizontal="left" vertical="center"/>
    </xf>
    <xf numFmtId="0" fontId="29" fillId="0" borderId="30" xfId="0" applyFont="1" applyBorder="1" applyAlignment="1">
      <alignment vertical="center"/>
    </xf>
    <xf numFmtId="0" fontId="26" fillId="0" borderId="8" xfId="0" applyFont="1" applyBorder="1" applyAlignment="1">
      <alignment horizontal="left" wrapText="1"/>
    </xf>
    <xf numFmtId="164" fontId="29" fillId="0" borderId="7" xfId="0" applyNumberFormat="1" applyFont="1" applyBorder="1" applyAlignment="1">
      <alignment horizontal="right" vertical="center"/>
    </xf>
    <xf numFmtId="164" fontId="29" fillId="0" borderId="9" xfId="0" applyNumberFormat="1" applyFont="1" applyBorder="1" applyAlignment="1">
      <alignment horizontal="right"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25" xfId="0" applyFont="1" applyBorder="1" applyAlignment="1">
      <alignment horizontal="center" vertical="center"/>
    </xf>
    <xf numFmtId="165" fontId="21" fillId="8" borderId="0" xfId="0" applyNumberFormat="1" applyFont="1" applyFill="1" applyAlignment="1">
      <alignment horizontal="center" vertical="center"/>
    </xf>
    <xf numFmtId="165" fontId="21" fillId="7" borderId="0" xfId="0" applyNumberFormat="1" applyFont="1" applyFill="1" applyAlignment="1">
      <alignment horizontal="center" vertical="center"/>
    </xf>
    <xf numFmtId="0" fontId="31" fillId="0" borderId="0" xfId="0" applyFont="1" applyAlignment="1">
      <alignment horizontal="center" vertical="center"/>
    </xf>
    <xf numFmtId="0" fontId="32" fillId="0" borderId="17" xfId="0" applyFont="1" applyBorder="1" applyAlignment="1">
      <alignment vertical="center"/>
    </xf>
    <xf numFmtId="0" fontId="33" fillId="0" borderId="5" xfId="0" applyFont="1" applyBorder="1" applyAlignment="1">
      <alignment horizontal="left" vertical="top" wrapText="1"/>
    </xf>
    <xf numFmtId="169" fontId="32" fillId="0" borderId="4" xfId="0" applyNumberFormat="1" applyFont="1" applyBorder="1" applyAlignment="1">
      <alignment horizontal="right" vertical="center"/>
    </xf>
    <xf numFmtId="169" fontId="32" fillId="0" borderId="6" xfId="0" applyNumberFormat="1" applyFont="1" applyBorder="1" applyAlignment="1">
      <alignment horizontal="right"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25" xfId="0" applyFont="1" applyBorder="1" applyAlignment="1">
      <alignment horizontal="center" vertical="center"/>
    </xf>
    <xf numFmtId="0" fontId="25" fillId="0" borderId="0" xfId="0" applyFont="1" applyAlignment="1">
      <alignment horizontal="center" vertical="center"/>
    </xf>
    <xf numFmtId="165" fontId="21" fillId="12" borderId="0" xfId="0" applyNumberFormat="1" applyFont="1" applyFill="1" applyAlignment="1">
      <alignment horizontal="center" vertical="center"/>
    </xf>
    <xf numFmtId="165" fontId="21" fillId="11" borderId="0" xfId="0" applyNumberFormat="1" applyFont="1" applyFill="1" applyAlignment="1">
      <alignment horizontal="center" vertical="center"/>
    </xf>
    <xf numFmtId="0" fontId="33" fillId="0" borderId="0" xfId="0" applyFont="1" applyBorder="1" applyAlignment="1">
      <alignment horizontal="left" vertical="top" wrapText="1"/>
    </xf>
    <xf numFmtId="0" fontId="33" fillId="0" borderId="0" xfId="0" applyFont="1" applyBorder="1" applyAlignment="1">
      <alignment vertical="center" wrapText="1"/>
    </xf>
    <xf numFmtId="0" fontId="25" fillId="0" borderId="0" xfId="0" applyFont="1" applyBorder="1" applyAlignment="1">
      <alignment horizontal="right" vertical="center"/>
    </xf>
    <xf numFmtId="0" fontId="25" fillId="0" borderId="18" xfId="0" applyFont="1" applyBorder="1" applyAlignment="1">
      <alignment horizontal="right" vertical="center"/>
    </xf>
    <xf numFmtId="0" fontId="34" fillId="0" borderId="0" xfId="0" applyFont="1" applyAlignment="1">
      <alignment horizontal="center" vertical="center"/>
    </xf>
    <xf numFmtId="0" fontId="32" fillId="0" borderId="19" xfId="0" applyFont="1" applyBorder="1" applyAlignment="1">
      <alignment vertical="center"/>
    </xf>
    <xf numFmtId="0" fontId="33" fillId="0" borderId="26" xfId="0" applyFont="1" applyBorder="1" applyAlignment="1">
      <alignment vertical="center"/>
    </xf>
    <xf numFmtId="0" fontId="33" fillId="0" borderId="26" xfId="0" applyFont="1" applyBorder="1" applyAlignment="1">
      <alignment horizontal="right" vertical="center"/>
    </xf>
    <xf numFmtId="169" fontId="35" fillId="0" borderId="0" xfId="0" applyNumberFormat="1" applyFont="1" applyBorder="1" applyAlignment="1">
      <alignment horizontal="center"/>
    </xf>
    <xf numFmtId="169" fontId="35" fillId="0" borderId="18" xfId="0" applyNumberFormat="1" applyFont="1" applyBorder="1" applyAlignment="1">
      <alignment horizontal="center"/>
    </xf>
    <xf numFmtId="0" fontId="9" fillId="0" borderId="0" xfId="0" applyFont="1" applyAlignment="1">
      <alignment horizontal="center" vertical="center"/>
    </xf>
    <xf numFmtId="0" fontId="17" fillId="0" borderId="17" xfId="0" applyFont="1" applyBorder="1" applyAlignment="1">
      <alignment horizontal="center"/>
    </xf>
    <xf numFmtId="3" fontId="18" fillId="0" borderId="0" xfId="0" applyNumberFormat="1" applyFont="1" applyBorder="1" applyAlignment="1">
      <alignment horizontal="right" textRotation="90"/>
    </xf>
    <xf numFmtId="3" fontId="18" fillId="0" borderId="18" xfId="0" applyNumberFormat="1" applyFont="1" applyBorder="1" applyAlignment="1">
      <alignment textRotation="90"/>
    </xf>
    <xf numFmtId="0" fontId="12" fillId="0" borderId="0" xfId="0" applyFont="1" applyAlignment="1">
      <alignment horizontal="center"/>
    </xf>
    <xf numFmtId="0" fontId="9" fillId="0" borderId="0" xfId="0" applyFont="1" applyAlignment="1">
      <alignment horizontal="center"/>
    </xf>
    <xf numFmtId="0" fontId="26" fillId="0" borderId="0" xfId="0" applyFont="1" applyBorder="1" applyAlignment="1">
      <alignment vertical="center" wrapText="1"/>
    </xf>
    <xf numFmtId="166" fontId="30" fillId="0" borderId="0" xfId="0" applyNumberFormat="1" applyFont="1" applyBorder="1" applyAlignment="1">
      <alignment horizontal="center"/>
    </xf>
    <xf numFmtId="166" fontId="30" fillId="0" borderId="18" xfId="0" applyNumberFormat="1" applyFont="1" applyBorder="1" applyAlignment="1">
      <alignment horizontal="center"/>
    </xf>
    <xf numFmtId="168" fontId="21" fillId="0" borderId="0" xfId="0" quotePrefix="1" applyNumberFormat="1" applyFont="1" applyFill="1" applyAlignment="1">
      <alignment horizontal="left" vertical="center"/>
    </xf>
    <xf numFmtId="0" fontId="21" fillId="0" borderId="0" xfId="0" applyFont="1" applyFill="1" applyAlignment="1">
      <alignment horizontal="center" vertical="center"/>
    </xf>
    <xf numFmtId="0" fontId="36" fillId="0" borderId="3" xfId="0" applyFont="1" applyBorder="1" applyAlignment="1">
      <alignment vertical="center" wrapText="1"/>
    </xf>
    <xf numFmtId="0" fontId="36" fillId="0" borderId="0" xfId="0" applyFont="1" applyBorder="1" applyAlignment="1">
      <alignment vertical="center" wrapText="1"/>
    </xf>
    <xf numFmtId="166" fontId="29" fillId="0" borderId="7" xfId="0" applyNumberFormat="1" applyFont="1" applyBorder="1" applyAlignment="1">
      <alignment horizontal="right" vertical="center"/>
    </xf>
    <xf numFmtId="0" fontId="29" fillId="0" borderId="9" xfId="0" applyFont="1" applyBorder="1" applyAlignment="1">
      <alignment horizontal="right" vertical="center"/>
    </xf>
    <xf numFmtId="166" fontId="21" fillId="8" borderId="0" xfId="0" applyNumberFormat="1" applyFont="1" applyFill="1" applyAlignment="1">
      <alignment horizontal="center" vertical="center"/>
    </xf>
    <xf numFmtId="166" fontId="21" fillId="7" borderId="0" xfId="0" applyNumberFormat="1" applyFont="1" applyFill="1" applyAlignment="1">
      <alignment horizontal="center" vertical="center"/>
    </xf>
    <xf numFmtId="166" fontId="32" fillId="0" borderId="4" xfId="0" applyNumberFormat="1" applyFont="1" applyBorder="1" applyAlignment="1">
      <alignment horizontal="right" vertical="center"/>
    </xf>
    <xf numFmtId="0" fontId="32" fillId="0" borderId="6" xfId="0" applyFont="1" applyBorder="1" applyAlignment="1">
      <alignment horizontal="right" vertical="center"/>
    </xf>
    <xf numFmtId="166" fontId="21" fillId="12" borderId="0" xfId="0" applyNumberFormat="1" applyFont="1" applyFill="1" applyAlignment="1">
      <alignment horizontal="center" vertical="center"/>
    </xf>
    <xf numFmtId="166" fontId="21" fillId="11" borderId="0" xfId="0" applyNumberFormat="1" applyFont="1" applyFill="1" applyAlignment="1">
      <alignment horizontal="center" vertical="center"/>
    </xf>
    <xf numFmtId="0" fontId="34" fillId="0" borderId="3" xfId="0" applyFont="1" applyBorder="1" applyAlignment="1">
      <alignment vertical="center" wrapText="1"/>
    </xf>
    <xf numFmtId="0" fontId="34" fillId="0" borderId="0" xfId="0" applyFont="1" applyBorder="1" applyAlignment="1">
      <alignment vertical="center" wrapText="1"/>
    </xf>
    <xf numFmtId="166" fontId="35" fillId="0" borderId="26" xfId="0" applyNumberFormat="1" applyFont="1" applyBorder="1" applyAlignment="1">
      <alignment horizontal="center"/>
    </xf>
    <xf numFmtId="166" fontId="35" fillId="0" borderId="0" xfId="0" applyNumberFormat="1" applyFont="1" applyBorder="1" applyAlignment="1">
      <alignment horizontal="center"/>
    </xf>
    <xf numFmtId="166" fontId="35" fillId="0" borderId="18" xfId="0" applyNumberFormat="1" applyFont="1" applyBorder="1" applyAlignment="1">
      <alignment horizontal="center"/>
    </xf>
    <xf numFmtId="0" fontId="12" fillId="0" borderId="0" xfId="0" applyFont="1" applyBorder="1" applyAlignment="1">
      <alignment horizontal="center"/>
    </xf>
    <xf numFmtId="0" fontId="26" fillId="0" borderId="3" xfId="0" applyFont="1" applyBorder="1" applyAlignment="1">
      <alignment vertical="center" wrapText="1"/>
    </xf>
    <xf numFmtId="0" fontId="33" fillId="0" borderId="3" xfId="0" applyFont="1" applyBorder="1" applyAlignment="1">
      <alignment vertical="center" wrapText="1"/>
    </xf>
    <xf numFmtId="0" fontId="33" fillId="0" borderId="26" xfId="0" applyFont="1" applyBorder="1" applyAlignment="1">
      <alignment vertical="center" wrapText="1"/>
    </xf>
    <xf numFmtId="166" fontId="18" fillId="0" borderId="0" xfId="0" applyNumberFormat="1" applyFont="1" applyBorder="1" applyAlignment="1">
      <alignment horizontal="right" textRotation="90"/>
    </xf>
    <xf numFmtId="166" fontId="18" fillId="0" borderId="2" xfId="0" applyNumberFormat="1" applyFont="1" applyBorder="1" applyAlignment="1">
      <alignment horizontal="right" textRotation="90"/>
    </xf>
    <xf numFmtId="166" fontId="18" fillId="0" borderId="0" xfId="0" applyNumberFormat="1" applyFont="1" applyBorder="1" applyAlignment="1">
      <alignment textRotation="90"/>
    </xf>
    <xf numFmtId="166" fontId="18" fillId="0" borderId="18" xfId="0" applyNumberFormat="1" applyFont="1" applyBorder="1" applyAlignment="1">
      <alignment textRotation="90"/>
    </xf>
    <xf numFmtId="0" fontId="26" fillId="0" borderId="3" xfId="0" applyFont="1" applyBorder="1" applyAlignment="1">
      <alignment vertical="center"/>
    </xf>
    <xf numFmtId="167" fontId="21" fillId="8" borderId="0" xfId="0" applyNumberFormat="1" applyFont="1" applyFill="1" applyAlignment="1">
      <alignment horizontal="center" vertical="center"/>
    </xf>
    <xf numFmtId="167" fontId="21" fillId="7" borderId="0" xfId="0" applyNumberFormat="1" applyFont="1" applyFill="1" applyAlignment="1">
      <alignment horizontal="center" vertical="center"/>
    </xf>
    <xf numFmtId="0" fontId="33" fillId="0" borderId="3" xfId="0" applyFont="1" applyBorder="1" applyAlignment="1"/>
    <xf numFmtId="0" fontId="33" fillId="0" borderId="0" xfId="0" applyFont="1" applyBorder="1" applyAlignment="1"/>
    <xf numFmtId="0" fontId="33" fillId="0" borderId="26" xfId="0" applyFont="1" applyBorder="1" applyAlignment="1"/>
    <xf numFmtId="166" fontId="35" fillId="0" borderId="20" xfId="0" applyNumberFormat="1" applyFont="1" applyBorder="1" applyAlignment="1">
      <alignment horizontal="center"/>
    </xf>
    <xf numFmtId="0" fontId="37" fillId="0" borderId="52" xfId="0" applyFont="1" applyBorder="1" applyAlignment="1">
      <alignment horizontal="left" vertical="center"/>
    </xf>
    <xf numFmtId="0" fontId="37" fillId="0" borderId="35" xfId="0" applyFont="1" applyBorder="1" applyAlignment="1">
      <alignment horizontal="left" vertical="center"/>
    </xf>
    <xf numFmtId="0" fontId="37" fillId="0" borderId="40" xfId="0" applyFont="1" applyBorder="1" applyAlignment="1">
      <alignment horizontal="left" vertical="center"/>
    </xf>
    <xf numFmtId="0" fontId="38" fillId="0" borderId="53" xfId="0" applyFont="1" applyBorder="1" applyAlignment="1">
      <alignment horizontal="center" vertical="center"/>
    </xf>
    <xf numFmtId="0" fontId="38" fillId="0" borderId="41" xfId="0" applyFont="1" applyBorder="1" applyAlignment="1">
      <alignment horizontal="center" vertical="center"/>
    </xf>
    <xf numFmtId="0" fontId="38" fillId="0" borderId="42" xfId="0" applyFont="1" applyBorder="1" applyAlignment="1">
      <alignment horizontal="center" vertical="center"/>
    </xf>
    <xf numFmtId="0" fontId="14" fillId="2" borderId="0" xfId="0" applyFont="1" applyFill="1" applyBorder="1" applyAlignment="1">
      <alignment vertical="center"/>
    </xf>
    <xf numFmtId="0" fontId="37" fillId="0" borderId="17"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0" xfId="0" applyFont="1" applyBorder="1" applyAlignment="1">
      <alignment vertical="center"/>
    </xf>
    <xf numFmtId="0" fontId="37" fillId="0" borderId="18" xfId="0" applyFont="1" applyBorder="1" applyAlignment="1">
      <alignment vertical="center"/>
    </xf>
    <xf numFmtId="0" fontId="37" fillId="0" borderId="30"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8" xfId="0" applyFont="1" applyBorder="1" applyAlignment="1">
      <alignment vertical="center"/>
    </xf>
    <xf numFmtId="0" fontId="37" fillId="0" borderId="28" xfId="0" applyFont="1" applyBorder="1" applyAlignment="1">
      <alignment vertical="center"/>
    </xf>
    <xf numFmtId="0" fontId="37" fillId="0" borderId="51"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5" xfId="0" applyFont="1" applyBorder="1" applyAlignment="1">
      <alignment vertical="center"/>
    </xf>
    <xf numFmtId="0" fontId="37" fillId="0" borderId="43" xfId="0" applyFont="1" applyBorder="1" applyAlignment="1">
      <alignment vertical="center"/>
    </xf>
    <xf numFmtId="0" fontId="37" fillId="0" borderId="19"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44" xfId="0" applyFont="1" applyBorder="1" applyAlignment="1">
      <alignment horizontal="center" vertical="center" wrapText="1"/>
    </xf>
    <xf numFmtId="0" fontId="37" fillId="0" borderId="26" xfId="0" applyFont="1" applyBorder="1" applyAlignment="1">
      <alignment vertical="center"/>
    </xf>
    <xf numFmtId="0" fontId="37" fillId="0" borderId="20" xfId="0" applyFont="1" applyBorder="1" applyAlignment="1">
      <alignment vertical="center"/>
    </xf>
    <xf numFmtId="0" fontId="9" fillId="0" borderId="0" xfId="0" applyFont="1" applyBorder="1" applyAlignment="1">
      <alignment horizontal="center" vertical="center"/>
    </xf>
    <xf numFmtId="0" fontId="37" fillId="0" borderId="50" xfId="0" applyFont="1" applyBorder="1" applyAlignment="1">
      <alignment horizontal="center" vertical="center" wrapText="1"/>
    </xf>
    <xf numFmtId="0" fontId="37" fillId="0" borderId="46" xfId="0" applyFont="1" applyBorder="1" applyAlignment="1">
      <alignment horizontal="center" vertical="center" wrapText="1"/>
    </xf>
    <xf numFmtId="0" fontId="37" fillId="0" borderId="45"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0" xfId="0" applyFont="1" applyAlignment="1">
      <alignment horizontal="center" vertical="center"/>
    </xf>
    <xf numFmtId="0" fontId="38" fillId="0" borderId="0" xfId="0" applyFont="1" applyAlignment="1">
      <alignment horizontal="center" vertical="center"/>
    </xf>
    <xf numFmtId="0" fontId="12" fillId="0" borderId="49"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 xfId="0" applyFont="1" applyBorder="1" applyAlignment="1">
      <alignment horizontal="center" vertical="center" wrapText="1"/>
    </xf>
    <xf numFmtId="0" fontId="12" fillId="0" borderId="25" xfId="0" applyFont="1" applyBorder="1" applyAlignment="1">
      <alignment horizontal="center" vertical="center"/>
    </xf>
    <xf numFmtId="0" fontId="9" fillId="0" borderId="51"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 xfId="0" applyFont="1" applyBorder="1" applyAlignment="1">
      <alignment horizontal="center" vertical="center" wrapText="1"/>
    </xf>
    <xf numFmtId="14" fontId="12" fillId="0" borderId="4" xfId="0" applyNumberFormat="1" applyFont="1" applyBorder="1" applyAlignment="1">
      <alignment horizontal="center" vertical="center"/>
    </xf>
    <xf numFmtId="14" fontId="12" fillId="0" borderId="5" xfId="0" applyNumberFormat="1" applyFont="1" applyBorder="1" applyAlignment="1">
      <alignment horizontal="center" vertical="center"/>
    </xf>
    <xf numFmtId="14" fontId="12" fillId="0" borderId="6" xfId="0" applyNumberFormat="1" applyFont="1" applyBorder="1" applyAlignment="1">
      <alignment horizontal="center" vertical="center"/>
    </xf>
    <xf numFmtId="0" fontId="12" fillId="0" borderId="43" xfId="0" applyFont="1" applyBorder="1" applyAlignment="1">
      <alignment horizontal="center" vertical="center"/>
    </xf>
    <xf numFmtId="0" fontId="9" fillId="0" borderId="19" xfId="0" applyFont="1" applyBorder="1" applyAlignment="1">
      <alignment horizontal="center" vertical="center"/>
    </xf>
    <xf numFmtId="0" fontId="9" fillId="0" borderId="26" xfId="0" applyFont="1" applyBorder="1" applyAlignment="1">
      <alignment horizontal="center" vertical="center"/>
    </xf>
    <xf numFmtId="0" fontId="9" fillId="0" borderId="44" xfId="0" applyFont="1" applyBorder="1" applyAlignment="1">
      <alignment horizontal="center" vertical="center"/>
    </xf>
    <xf numFmtId="0" fontId="12" fillId="0" borderId="29" xfId="0" applyFont="1" applyBorder="1" applyAlignment="1">
      <alignment horizontal="center" vertical="center"/>
    </xf>
    <xf numFmtId="0" fontId="12" fillId="0" borderId="26" xfId="0" applyFont="1" applyBorder="1" applyAlignment="1">
      <alignment horizontal="center" vertical="center"/>
    </xf>
    <xf numFmtId="0" fontId="12" fillId="0" borderId="44" xfId="0" applyFont="1" applyBorder="1" applyAlignment="1">
      <alignment horizontal="center" vertical="center"/>
    </xf>
    <xf numFmtId="0" fontId="12" fillId="0" borderId="29"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44" xfId="0" applyFont="1" applyBorder="1" applyAlignment="1">
      <alignment horizontal="center" vertical="center" wrapText="1"/>
    </xf>
    <xf numFmtId="14" fontId="12" fillId="0" borderId="29" xfId="0" applyNumberFormat="1" applyFont="1" applyBorder="1" applyAlignment="1">
      <alignment horizontal="center" vertical="center"/>
    </xf>
    <xf numFmtId="14" fontId="12" fillId="0" borderId="26" xfId="0" applyNumberFormat="1" applyFont="1" applyBorder="1" applyAlignment="1">
      <alignment horizontal="center" vertical="center"/>
    </xf>
    <xf numFmtId="14" fontId="12" fillId="0" borderId="44" xfId="0" applyNumberFormat="1" applyFont="1" applyBorder="1" applyAlignment="1">
      <alignment horizontal="center" vertical="center"/>
    </xf>
    <xf numFmtId="0" fontId="12" fillId="0" borderId="20" xfId="0" applyFont="1" applyBorder="1" applyAlignment="1">
      <alignment horizontal="center" vertical="center"/>
    </xf>
    <xf numFmtId="0" fontId="15" fillId="15" borderId="15" xfId="0" applyFont="1" applyFill="1" applyBorder="1" applyAlignment="1">
      <alignment horizontal="center" vertical="center"/>
    </xf>
    <xf numFmtId="0" fontId="15" fillId="15" borderId="24" xfId="0" applyFont="1" applyFill="1" applyBorder="1" applyAlignment="1">
      <alignment vertical="center"/>
    </xf>
    <xf numFmtId="164" fontId="15" fillId="15" borderId="24" xfId="0" applyNumberFormat="1" applyFont="1" applyFill="1" applyBorder="1" applyAlignment="1">
      <alignment horizontal="left" vertical="center" wrapText="1"/>
    </xf>
    <xf numFmtId="164" fontId="15" fillId="15" borderId="24" xfId="0" applyNumberFormat="1" applyFont="1" applyFill="1" applyBorder="1" applyAlignment="1">
      <alignment vertical="center" wrapText="1"/>
    </xf>
    <xf numFmtId="164" fontId="15" fillId="15" borderId="24" xfId="0" applyNumberFormat="1" applyFont="1" applyFill="1" applyBorder="1" applyAlignment="1">
      <alignment vertical="center"/>
    </xf>
    <xf numFmtId="0" fontId="15" fillId="15" borderId="16" xfId="0" applyFont="1" applyFill="1" applyBorder="1" applyAlignment="1">
      <alignment vertical="center"/>
    </xf>
    <xf numFmtId="0" fontId="16" fillId="15" borderId="0" xfId="0" applyFont="1" applyFill="1" applyAlignment="1">
      <alignment horizontal="center" vertical="center"/>
    </xf>
    <xf numFmtId="0" fontId="23" fillId="15" borderId="0" xfId="0" applyFont="1" applyFill="1" applyAlignment="1">
      <alignment horizontal="center" vertical="center"/>
    </xf>
    <xf numFmtId="0" fontId="16" fillId="15" borderId="15" xfId="0" applyFont="1" applyFill="1" applyBorder="1" applyAlignment="1">
      <alignment horizontal="center" vertical="center"/>
    </xf>
    <xf numFmtId="168" fontId="23" fillId="15" borderId="0" xfId="0" quotePrefix="1" applyNumberFormat="1" applyFont="1" applyFill="1" applyAlignment="1">
      <alignment horizontal="left"/>
    </xf>
    <xf numFmtId="0" fontId="23" fillId="15" borderId="0" xfId="0" applyFont="1" applyFill="1" applyAlignment="1">
      <alignment horizontal="center"/>
    </xf>
    <xf numFmtId="164" fontId="15" fillId="15" borderId="24" xfId="0" applyNumberFormat="1" applyFont="1" applyFill="1" applyBorder="1" applyAlignment="1">
      <alignment horizontal="left" vertical="center"/>
    </xf>
    <xf numFmtId="169" fontId="15" fillId="15" borderId="24" xfId="0" applyNumberFormat="1" applyFont="1" applyFill="1" applyBorder="1" applyAlignment="1">
      <alignment vertical="center"/>
    </xf>
    <xf numFmtId="0" fontId="16" fillId="15" borderId="27" xfId="0" applyFont="1" applyFill="1" applyBorder="1" applyAlignment="1">
      <alignment horizontal="right" vertical="center"/>
    </xf>
    <xf numFmtId="0" fontId="16" fillId="15" borderId="24" xfId="0" applyFont="1" applyFill="1" applyBorder="1" applyAlignment="1">
      <alignment horizontal="left" vertical="center"/>
    </xf>
    <xf numFmtId="0" fontId="39"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horizontal="left" vertical="center"/>
    </xf>
    <xf numFmtId="0" fontId="39" fillId="0" borderId="0" xfId="0" applyFont="1" applyAlignment="1">
      <alignment horizontal="center" vertical="center"/>
    </xf>
    <xf numFmtId="0" fontId="13" fillId="14" borderId="0" xfId="0" applyFont="1" applyFill="1" applyAlignment="1">
      <alignment horizontal="center" vertical="center"/>
    </xf>
    <xf numFmtId="3" fontId="39" fillId="0" borderId="0" xfId="0" applyNumberFormat="1" applyFont="1" applyAlignment="1">
      <alignment horizontal="center" vertical="center"/>
    </xf>
    <xf numFmtId="165" fontId="39" fillId="13" borderId="0" xfId="0" applyNumberFormat="1" applyFont="1" applyFill="1" applyAlignment="1">
      <alignment horizontal="center" vertical="center"/>
    </xf>
    <xf numFmtId="0" fontId="39" fillId="13" borderId="0" xfId="0" applyFont="1" applyFill="1" applyAlignment="1">
      <alignment horizontal="left" vertical="center"/>
    </xf>
    <xf numFmtId="0" fontId="40" fillId="15" borderId="0" xfId="0" applyFont="1" applyFill="1" applyAlignment="1">
      <alignment horizontal="left" vertical="center"/>
    </xf>
    <xf numFmtId="0" fontId="41" fillId="15" borderId="0" xfId="0" applyFont="1" applyFill="1" applyAlignment="1">
      <alignment horizontal="left" vertical="center"/>
    </xf>
    <xf numFmtId="0" fontId="41" fillId="15" borderId="0" xfId="0" applyFont="1" applyFill="1" applyAlignment="1">
      <alignment horizontal="center" vertical="center"/>
    </xf>
    <xf numFmtId="0" fontId="40" fillId="15" borderId="0" xfId="0" applyFont="1" applyFill="1" applyAlignment="1">
      <alignment horizontal="center" vertical="center"/>
    </xf>
    <xf numFmtId="0" fontId="39" fillId="14" borderId="0" xfId="0" applyFont="1" applyFill="1" applyAlignment="1" applyProtection="1">
      <alignment horizontal="center" vertical="center"/>
      <protection locked="0"/>
    </xf>
    <xf numFmtId="0" fontId="39" fillId="0" borderId="0" xfId="0" applyFont="1" applyAlignment="1" applyProtection="1">
      <alignment horizontal="left" vertical="center"/>
      <protection locked="0"/>
    </xf>
    <xf numFmtId="0" fontId="13" fillId="13" borderId="0" xfId="0" applyFont="1" applyFill="1" applyAlignment="1">
      <alignment vertical="center" wrapText="1"/>
    </xf>
    <xf numFmtId="164" fontId="39" fillId="14" borderId="0" xfId="0" applyNumberFormat="1" applyFont="1" applyFill="1" applyAlignment="1" applyProtection="1">
      <alignment horizontal="center" vertical="center"/>
      <protection locked="0"/>
    </xf>
    <xf numFmtId="0" fontId="13" fillId="9" borderId="21" xfId="0" applyFont="1" applyFill="1" applyBorder="1" applyAlignment="1">
      <alignment horizontal="center" vertical="center" textRotation="90"/>
    </xf>
    <xf numFmtId="165" fontId="42" fillId="8" borderId="15" xfId="0" applyNumberFormat="1" applyFont="1" applyFill="1" applyBorder="1" applyAlignment="1">
      <alignment horizontal="left" vertical="center"/>
    </xf>
    <xf numFmtId="0" fontId="41" fillId="15" borderId="0" xfId="0" applyFont="1" applyFill="1" applyAlignment="1" applyProtection="1">
      <alignment horizontal="center" vertical="center"/>
      <protection locked="0"/>
    </xf>
    <xf numFmtId="0" fontId="41" fillId="15" borderId="0" xfId="0" applyFont="1" applyFill="1" applyAlignment="1" applyProtection="1">
      <alignment horizontal="left" vertical="center"/>
      <protection locked="0"/>
    </xf>
    <xf numFmtId="0" fontId="13" fillId="9" borderId="22" xfId="0" applyFont="1" applyFill="1" applyBorder="1" applyAlignment="1">
      <alignment horizontal="center" vertical="center" textRotation="90"/>
    </xf>
    <xf numFmtId="0" fontId="41" fillId="15" borderId="17" xfId="0" applyFont="1" applyFill="1" applyBorder="1" applyAlignment="1">
      <alignment horizontal="left" vertical="center"/>
    </xf>
    <xf numFmtId="165" fontId="39" fillId="14" borderId="0" xfId="0" applyNumberFormat="1" applyFont="1" applyFill="1" applyAlignment="1" applyProtection="1">
      <alignment horizontal="center" vertical="center"/>
      <protection locked="0"/>
    </xf>
    <xf numFmtId="165" fontId="39" fillId="0" borderId="0" xfId="0" applyNumberFormat="1" applyFont="1" applyFill="1" applyAlignment="1">
      <alignment horizontal="center" vertical="center"/>
    </xf>
    <xf numFmtId="165" fontId="39" fillId="0" borderId="0" xfId="0" applyNumberFormat="1" applyFont="1" applyAlignment="1">
      <alignment horizontal="left" vertical="center"/>
    </xf>
    <xf numFmtId="0" fontId="39" fillId="0" borderId="17" xfId="0" applyFont="1" applyBorder="1" applyAlignment="1">
      <alignment horizontal="left" vertical="center"/>
    </xf>
    <xf numFmtId="0" fontId="39" fillId="0" borderId="0" xfId="0" applyFont="1" applyAlignment="1" applyProtection="1">
      <alignment horizontal="center" vertical="center"/>
      <protection locked="0"/>
    </xf>
    <xf numFmtId="3" fontId="39" fillId="0" borderId="0" xfId="0" applyNumberFormat="1" applyFont="1" applyAlignment="1" applyProtection="1">
      <alignment horizontal="center" vertical="center"/>
      <protection locked="0"/>
    </xf>
    <xf numFmtId="3" fontId="39" fillId="0" borderId="0" xfId="0" applyNumberFormat="1" applyFont="1" applyFill="1" applyAlignment="1">
      <alignment horizontal="center" vertical="center"/>
    </xf>
    <xf numFmtId="0" fontId="39" fillId="13" borderId="0" xfId="0" applyFont="1" applyFill="1" applyAlignment="1">
      <alignment horizontal="center" vertical="center"/>
    </xf>
    <xf numFmtId="3" fontId="39" fillId="14" borderId="0" xfId="0" applyNumberFormat="1" applyFont="1" applyFill="1" applyAlignment="1" applyProtection="1">
      <alignment horizontal="center" vertical="center"/>
      <protection locked="0"/>
    </xf>
    <xf numFmtId="0" fontId="42" fillId="0" borderId="0" xfId="0" applyFont="1" applyFill="1" applyAlignment="1">
      <alignment horizontal="center" vertical="center"/>
    </xf>
    <xf numFmtId="0" fontId="39" fillId="0" borderId="0" xfId="0" applyFont="1" applyFill="1" applyAlignment="1">
      <alignment horizontal="center" vertical="center"/>
    </xf>
    <xf numFmtId="0" fontId="39" fillId="0" borderId="0" xfId="0" applyFont="1" applyFill="1" applyAlignment="1">
      <alignment horizontal="left" vertical="center"/>
    </xf>
    <xf numFmtId="165" fontId="42" fillId="7" borderId="17" xfId="0" applyNumberFormat="1" applyFont="1" applyFill="1" applyBorder="1" applyAlignment="1">
      <alignment horizontal="left" vertical="center"/>
    </xf>
    <xf numFmtId="0" fontId="42" fillId="14" borderId="0" xfId="0" applyFont="1" applyFill="1" applyAlignment="1" applyProtection="1">
      <alignment horizontal="center" vertical="center"/>
      <protection locked="0"/>
    </xf>
    <xf numFmtId="165" fontId="42" fillId="12" borderId="17" xfId="0" applyNumberFormat="1" applyFont="1" applyFill="1" applyBorder="1" applyAlignment="1">
      <alignment horizontal="left" vertical="center"/>
    </xf>
    <xf numFmtId="0" fontId="13" fillId="9" borderId="23" xfId="0" applyFont="1" applyFill="1" applyBorder="1" applyAlignment="1">
      <alignment horizontal="center" vertical="center" textRotation="90"/>
    </xf>
    <xf numFmtId="165" fontId="42" fillId="11" borderId="19" xfId="0" applyNumberFormat="1" applyFont="1" applyFill="1" applyBorder="1" applyAlignment="1">
      <alignment horizontal="left" vertical="center"/>
    </xf>
    <xf numFmtId="17" fontId="13" fillId="0" borderId="0" xfId="0" applyNumberFormat="1" applyFont="1" applyAlignment="1">
      <alignment horizontal="left" vertical="center"/>
    </xf>
    <xf numFmtId="164" fontId="39" fillId="0" borderId="0" xfId="0" applyNumberFormat="1" applyFont="1" applyAlignment="1" applyProtection="1">
      <alignment horizontal="center" vertical="center"/>
      <protection locked="0"/>
    </xf>
    <xf numFmtId="3" fontId="42" fillId="14" borderId="0" xfId="0" applyNumberFormat="1" applyFont="1" applyFill="1" applyAlignment="1" applyProtection="1">
      <alignment horizontal="center" vertical="center"/>
      <protection locked="0"/>
    </xf>
    <xf numFmtId="166" fontId="43" fillId="13" borderId="0" xfId="0" applyNumberFormat="1" applyFont="1" applyFill="1" applyAlignment="1">
      <alignment horizontal="center" vertical="center"/>
    </xf>
    <xf numFmtId="0" fontId="43" fillId="13" borderId="0" xfId="0" applyFont="1" applyFill="1" applyAlignment="1">
      <alignment horizontal="left" vertical="center"/>
    </xf>
    <xf numFmtId="164" fontId="42" fillId="0" borderId="0" xfId="0" applyNumberFormat="1" applyFont="1" applyAlignment="1">
      <alignment horizontal="center" vertical="center"/>
    </xf>
    <xf numFmtId="3" fontId="42" fillId="0" borderId="0" xfId="0" applyNumberFormat="1" applyFont="1" applyFill="1" applyAlignment="1">
      <alignment horizontal="center" vertical="center"/>
    </xf>
    <xf numFmtId="166" fontId="39" fillId="13" borderId="0" xfId="0" applyNumberFormat="1" applyFont="1" applyFill="1" applyAlignment="1">
      <alignment horizontal="center" vertical="center"/>
    </xf>
    <xf numFmtId="165" fontId="42" fillId="12" borderId="15" xfId="0" applyNumberFormat="1" applyFont="1" applyFill="1" applyBorder="1" applyAlignment="1">
      <alignment horizontal="left" vertical="center"/>
    </xf>
    <xf numFmtId="3" fontId="42" fillId="0" borderId="0" xfId="0" applyNumberFormat="1" applyFont="1" applyAlignment="1">
      <alignment horizontal="center" vertical="center"/>
    </xf>
    <xf numFmtId="0" fontId="39" fillId="0" borderId="17" xfId="0" applyFont="1" applyFill="1" applyBorder="1" applyAlignment="1">
      <alignment horizontal="left" vertical="center"/>
    </xf>
    <xf numFmtId="165" fontId="42" fillId="8" borderId="17" xfId="0" applyNumberFormat="1" applyFont="1" applyFill="1" applyBorder="1" applyAlignment="1">
      <alignment horizontal="left" vertical="center"/>
    </xf>
    <xf numFmtId="165" fontId="42" fillId="7" borderId="19" xfId="0" applyNumberFormat="1" applyFont="1" applyFill="1" applyBorder="1" applyAlignment="1">
      <alignment horizontal="left" vertical="center"/>
    </xf>
    <xf numFmtId="0" fontId="39" fillId="13" borderId="0" xfId="0" applyFont="1" applyFill="1" applyBorder="1" applyAlignment="1">
      <alignment horizontal="left" vertical="center"/>
    </xf>
    <xf numFmtId="0" fontId="39" fillId="0" borderId="0" xfId="0" applyFont="1" applyFill="1" applyBorder="1" applyAlignment="1">
      <alignment horizontal="left" vertical="center"/>
    </xf>
    <xf numFmtId="165" fontId="42" fillId="11" borderId="17" xfId="0" applyNumberFormat="1" applyFont="1" applyFill="1" applyBorder="1" applyAlignment="1">
      <alignment horizontal="left" vertical="center"/>
    </xf>
    <xf numFmtId="164" fontId="40" fillId="15" borderId="0" xfId="0" applyNumberFormat="1" applyFont="1" applyFill="1" applyAlignment="1">
      <alignment horizontal="left" vertical="center"/>
    </xf>
    <xf numFmtId="166" fontId="41" fillId="15" borderId="0" xfId="0" applyNumberFormat="1" applyFont="1" applyFill="1" applyAlignment="1">
      <alignment horizontal="center" vertical="center"/>
    </xf>
    <xf numFmtId="0" fontId="41" fillId="15" borderId="0" xfId="0" applyFont="1" applyFill="1" applyBorder="1" applyAlignment="1">
      <alignment horizontal="left" vertical="center"/>
    </xf>
    <xf numFmtId="17" fontId="13" fillId="0" borderId="17" xfId="0" applyNumberFormat="1" applyFont="1" applyBorder="1" applyAlignment="1">
      <alignment horizontal="center" vertical="center"/>
    </xf>
    <xf numFmtId="3" fontId="42" fillId="0" borderId="0" xfId="0" applyNumberFormat="1" applyFont="1" applyFill="1" applyAlignment="1" applyProtection="1">
      <alignment horizontal="center" vertical="center"/>
    </xf>
    <xf numFmtId="165" fontId="41" fillId="15" borderId="17" xfId="0" applyNumberFormat="1" applyFont="1" applyFill="1" applyBorder="1" applyAlignment="1">
      <alignment horizontal="left" vertical="center"/>
    </xf>
    <xf numFmtId="17" fontId="13" fillId="0" borderId="0" xfId="0" applyNumberFormat="1" applyFont="1" applyFill="1" applyAlignment="1">
      <alignment horizontal="left" vertical="center"/>
    </xf>
    <xf numFmtId="165" fontId="42" fillId="12" borderId="19" xfId="0" applyNumberFormat="1" applyFont="1" applyFill="1" applyBorder="1" applyAlignment="1">
      <alignment horizontal="left" vertical="center"/>
    </xf>
    <xf numFmtId="17" fontId="13" fillId="0" borderId="0" xfId="0" applyNumberFormat="1" applyFont="1" applyAlignment="1">
      <alignment horizontal="center" vertical="center"/>
    </xf>
    <xf numFmtId="0" fontId="42" fillId="0" borderId="0" xfId="0" applyFont="1" applyAlignment="1">
      <alignment horizontal="left" vertical="center"/>
    </xf>
    <xf numFmtId="0" fontId="39" fillId="14" borderId="31" xfId="0" applyFont="1" applyFill="1" applyBorder="1" applyAlignment="1" applyProtection="1">
      <alignment horizontal="left" vertical="center"/>
      <protection locked="0"/>
    </xf>
    <xf numFmtId="0" fontId="39" fillId="14" borderId="32" xfId="0" applyFont="1" applyFill="1" applyBorder="1" applyAlignment="1" applyProtection="1">
      <alignment horizontal="left" vertical="center"/>
      <protection locked="0"/>
    </xf>
    <xf numFmtId="0" fontId="39" fillId="14" borderId="33" xfId="0" applyFont="1" applyFill="1" applyBorder="1" applyAlignment="1" applyProtection="1">
      <alignment horizontal="left" vertical="center"/>
      <protection locked="0"/>
    </xf>
    <xf numFmtId="0" fontId="39" fillId="14" borderId="34" xfId="0" applyFont="1" applyFill="1" applyBorder="1" applyAlignment="1" applyProtection="1">
      <alignment horizontal="left" vertical="center"/>
      <protection locked="0"/>
    </xf>
    <xf numFmtId="0" fontId="39" fillId="14" borderId="35" xfId="0" applyFont="1" applyFill="1" applyBorder="1" applyAlignment="1" applyProtection="1">
      <alignment horizontal="left" vertical="center"/>
      <protection locked="0"/>
    </xf>
    <xf numFmtId="0" fontId="39" fillId="14" borderId="36" xfId="0" applyFont="1" applyFill="1" applyBorder="1" applyAlignment="1" applyProtection="1">
      <alignment horizontal="left" vertical="center"/>
      <protection locked="0"/>
    </xf>
    <xf numFmtId="0" fontId="39" fillId="14" borderId="37" xfId="0" applyFont="1" applyFill="1" applyBorder="1" applyAlignment="1" applyProtection="1">
      <alignment horizontal="left" vertical="center"/>
      <protection locked="0"/>
    </xf>
    <xf numFmtId="0" fontId="39" fillId="14" borderId="38" xfId="0" applyFont="1" applyFill="1" applyBorder="1" applyAlignment="1" applyProtection="1">
      <alignment horizontal="left" vertical="center"/>
      <protection locked="0"/>
    </xf>
    <xf numFmtId="0" fontId="39" fillId="14" borderId="39" xfId="0" applyFont="1" applyFill="1" applyBorder="1" applyAlignment="1" applyProtection="1">
      <alignment horizontal="left" vertical="center"/>
      <protection locked="0"/>
    </xf>
    <xf numFmtId="0" fontId="39" fillId="0" borderId="0" xfId="0" applyFont="1" applyBorder="1" applyAlignment="1">
      <alignment horizontal="left" vertical="center"/>
    </xf>
    <xf numFmtId="0" fontId="40" fillId="3" borderId="0" xfId="0" applyFont="1" applyFill="1" applyAlignment="1">
      <alignment horizontal="left" vertical="center"/>
    </xf>
    <xf numFmtId="0" fontId="41" fillId="3" borderId="0" xfId="0" applyFont="1" applyFill="1" applyAlignment="1">
      <alignment horizontal="left" vertical="center"/>
    </xf>
    <xf numFmtId="0" fontId="41" fillId="3" borderId="0" xfId="0" applyFont="1" applyFill="1" applyAlignment="1">
      <alignment horizontal="center" vertical="center"/>
    </xf>
    <xf numFmtId="0" fontId="39" fillId="0" borderId="1" xfId="0" applyFont="1" applyFill="1" applyBorder="1" applyAlignment="1">
      <alignment horizontal="center" vertical="center" wrapText="1"/>
    </xf>
    <xf numFmtId="0" fontId="39" fillId="14" borderId="13" xfId="0" applyFont="1" applyFill="1" applyBorder="1" applyAlignment="1" applyProtection="1">
      <alignment horizontal="left" vertical="center"/>
      <protection locked="0"/>
    </xf>
    <xf numFmtId="0" fontId="39" fillId="14" borderId="14" xfId="0" applyFont="1" applyFill="1" applyBorder="1" applyAlignment="1" applyProtection="1">
      <alignment horizontal="left" vertical="center"/>
      <protection locked="0"/>
    </xf>
  </cellXfs>
  <cellStyles count="1">
    <cellStyle name="Normal" xfId="0" builtinId="0"/>
  </cellStyles>
  <dxfs count="166">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ill>
    </dxf>
    <dxf>
      <fill>
        <patternFill>
          <bgColor theme="4"/>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ill>
    </dxf>
    <dxf>
      <fill>
        <patternFill>
          <bgColor theme="4"/>
        </patternFill>
      </fill>
    </dxf>
    <dxf>
      <fill>
        <patternFill patternType="mediumGray"/>
      </fill>
    </dxf>
    <dxf>
      <fill>
        <patternFill>
          <bgColor theme="4"/>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ill>
    </dxf>
    <dxf>
      <fill>
        <patternFill>
          <bgColor theme="4"/>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ill>
    </dxf>
    <dxf>
      <fill>
        <patternFill>
          <bgColor theme="4"/>
        </patternFill>
      </fill>
    </dxf>
    <dxf>
      <fill>
        <patternFill patternType="mediumGray"/>
      </fill>
    </dxf>
    <dxf>
      <fill>
        <patternFill>
          <bgColor theme="4"/>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gColor auto="1"/>
          <bgColor auto="1"/>
        </patternFill>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gColor auto="1"/>
          <bgColor auto="1"/>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ill>
    </dxf>
    <dxf>
      <fill>
        <patternFill>
          <bgColor theme="4"/>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ill>
    </dxf>
    <dxf>
      <fill>
        <patternFill>
          <bgColor theme="4"/>
        </patternFill>
      </fill>
    </dxf>
    <dxf>
      <fill>
        <patternFill patternType="mediumGray"/>
      </fill>
    </dxf>
    <dxf>
      <fill>
        <patternFill>
          <bgColor theme="4"/>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ill>
    </dxf>
    <dxf>
      <fill>
        <patternFill>
          <bgColor theme="4"/>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ill>
    </dxf>
    <dxf>
      <fill>
        <patternFill>
          <bgColor theme="4"/>
        </patternFill>
      </fill>
    </dxf>
    <dxf>
      <fill>
        <patternFill patternType="mediumGray"/>
      </fill>
    </dxf>
    <dxf>
      <fill>
        <patternFill>
          <bgColor theme="4"/>
        </patternFill>
      </fill>
    </dxf>
    <dxf>
      <fill>
        <patternFill patternType="mediumGray"/>
      </fill>
    </dxf>
    <dxf>
      <fill>
        <patternFill>
          <bgColor theme="4"/>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ill>
    </dxf>
    <dxf>
      <fill>
        <patternFill>
          <bgColor theme="4"/>
        </patternFill>
      </fill>
    </dxf>
    <dxf>
      <fill>
        <patternFill patternType="mediumGray"/>
      </fill>
    </dxf>
    <dxf>
      <fill>
        <patternFill>
          <bgColor theme="4"/>
        </patternFill>
      </fill>
    </dxf>
    <dxf>
      <fill>
        <patternFill>
          <bgColor theme="4"/>
        </patternFill>
      </fill>
    </dxf>
    <dxf>
      <fill>
        <patternFill patternType="mediumGray">
          <fgColor auto="1"/>
          <bgColor auto="1"/>
        </patternFill>
      </fill>
    </dxf>
    <dxf>
      <fill>
        <patternFill patternType="mediumGray"/>
      </fill>
    </dxf>
    <dxf>
      <fill>
        <patternFill>
          <bgColor theme="4"/>
        </patternFill>
      </fill>
    </dxf>
    <dxf>
      <fill>
        <patternFill>
          <bgColor theme="6" tint="-0.24994659260841701"/>
        </patternFill>
      </fill>
    </dxf>
    <dxf>
      <fill>
        <patternFill patternType="mediumGray">
          <fgColor auto="1"/>
          <bgColor auto="1"/>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
      <fill>
        <patternFill>
          <bgColor theme="4"/>
        </patternFill>
      </fill>
    </dxf>
    <dxf>
      <fill>
        <patternFill patternType="mediumGray">
          <fgColor auto="1"/>
          <bgColor auto="1"/>
        </patternFill>
      </fill>
    </dxf>
    <dxf>
      <fill>
        <patternFill patternType="mediumGray"/>
      </fill>
    </dxf>
    <dxf>
      <fill>
        <patternFill>
          <bgColor theme="4"/>
        </patternFill>
      </fill>
    </dxf>
    <dxf>
      <fill>
        <patternFill>
          <bgColor theme="6" tint="-0.24994659260841701"/>
        </patternFill>
      </fill>
    </dxf>
    <dxf>
      <fill>
        <patternFill patternType="mediumGray">
          <fgColor auto="1"/>
          <bgColor auto="1"/>
        </patternFill>
      </fill>
    </dxf>
    <dxf>
      <fill>
        <patternFill patternType="mediumGray"/>
      </fill>
    </dxf>
    <dxf>
      <fill>
        <patternFill>
          <bgColor theme="4"/>
        </patternFill>
      </fill>
    </dxf>
    <dxf>
      <fill>
        <patternFill patternType="mediumGray">
          <fgColor auto="1"/>
          <bgColor auto="1"/>
        </patternFill>
      </fill>
    </dxf>
    <dxf>
      <fill>
        <patternFill>
          <bgColor theme="6" tint="-0.24994659260841701"/>
        </patternFill>
      </fill>
    </dxf>
  </dxfs>
  <tableStyles count="0" defaultTableStyle="TableStyleMedium2" defaultPivotStyle="PivotStyleMedium9"/>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14942</xdr:colOff>
      <xdr:row>0</xdr:row>
      <xdr:rowOff>104589</xdr:rowOff>
    </xdr:from>
    <xdr:to>
      <xdr:col>4</xdr:col>
      <xdr:colOff>276412</xdr:colOff>
      <xdr:row>3</xdr:row>
      <xdr:rowOff>153510</xdr:rowOff>
    </xdr:to>
    <xdr:pic>
      <xdr:nvPicPr>
        <xdr:cNvPr id="3" name="Picture 2">
          <a:extLst>
            <a:ext uri="{FF2B5EF4-FFF2-40B4-BE49-F238E27FC236}">
              <a16:creationId xmlns:a16="http://schemas.microsoft.com/office/drawing/2014/main" id="{871FF7A3-837D-4E8F-A4AE-130295292B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xdr:blipFill>
      <xdr:spPr>
        <a:xfrm>
          <a:off x="261471" y="104589"/>
          <a:ext cx="1471706" cy="4896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B1:AB36"/>
  <sheetViews>
    <sheetView showGridLines="0" view="pageBreakPreview" topLeftCell="A28" zoomScaleNormal="100" zoomScaleSheetLayoutView="100" workbookViewId="0">
      <selection activeCell="B1" sqref="B1"/>
    </sheetView>
  </sheetViews>
  <sheetFormatPr defaultColWidth="26.26953125" defaultRowHeight="12.5" x14ac:dyDescent="0.35"/>
  <cols>
    <col min="1" max="1" width="3.7265625" style="5" customWidth="1"/>
    <col min="2" max="2" width="14.1796875" style="5" customWidth="1"/>
    <col min="3" max="3" width="10.7265625" style="5" customWidth="1"/>
    <col min="4" max="4" width="9.54296875" style="5" bestFit="1" customWidth="1"/>
    <col min="5" max="5" width="15.7265625" style="5" bestFit="1" customWidth="1"/>
    <col min="6" max="6" width="12.26953125" style="5" customWidth="1"/>
    <col min="7" max="7" width="19.7265625" style="5" customWidth="1"/>
    <col min="8" max="10" width="12.7265625" style="5" customWidth="1"/>
    <col min="11" max="11" width="3.81640625" style="5" customWidth="1"/>
    <col min="12" max="13" width="12.7265625" style="5" customWidth="1"/>
    <col min="14" max="16384" width="26.26953125" style="5"/>
  </cols>
  <sheetData>
    <row r="1" spans="2:28" s="1" customFormat="1" ht="13.5" customHeight="1" x14ac:dyDescent="0.35">
      <c r="B1" s="3"/>
      <c r="C1" s="3"/>
      <c r="D1" s="19" t="s">
        <v>52</v>
      </c>
      <c r="E1" s="19"/>
      <c r="F1" s="19"/>
      <c r="G1" s="19"/>
      <c r="H1" s="19"/>
      <c r="I1" s="19"/>
      <c r="J1" s="19"/>
      <c r="K1" s="2"/>
      <c r="L1" s="2"/>
      <c r="M1" s="2"/>
      <c r="N1" s="2"/>
      <c r="O1" s="2"/>
      <c r="P1" s="2"/>
      <c r="Q1" s="2"/>
      <c r="R1" s="2"/>
      <c r="S1" s="2"/>
      <c r="T1" s="2"/>
      <c r="U1" s="2"/>
      <c r="V1" s="5"/>
      <c r="W1" s="5"/>
      <c r="X1" s="4"/>
      <c r="Y1" s="4"/>
      <c r="AB1" s="3"/>
    </row>
    <row r="2" spans="2:28" s="1" customFormat="1" ht="13.5" customHeight="1" x14ac:dyDescent="0.35">
      <c r="B2" s="3"/>
      <c r="C2" s="3"/>
      <c r="D2" s="19"/>
      <c r="E2" s="19"/>
      <c r="F2" s="19"/>
      <c r="G2" s="19"/>
      <c r="H2" s="19"/>
      <c r="I2" s="19"/>
      <c r="J2" s="19"/>
      <c r="K2" s="2"/>
      <c r="L2" s="2"/>
      <c r="M2" s="2"/>
      <c r="N2" s="2"/>
      <c r="O2" s="2"/>
      <c r="P2" s="2"/>
      <c r="Q2" s="2"/>
      <c r="R2" s="2"/>
      <c r="S2" s="2"/>
      <c r="T2" s="2"/>
      <c r="U2" s="2"/>
      <c r="V2" s="5"/>
      <c r="W2" s="5"/>
      <c r="X2" s="4"/>
      <c r="Y2" s="4"/>
      <c r="AB2" s="3"/>
    </row>
    <row r="3" spans="2:28" ht="18" customHeight="1" x14ac:dyDescent="0.35">
      <c r="B3" s="6"/>
      <c r="C3" s="6"/>
      <c r="D3" s="6"/>
      <c r="E3" s="6"/>
      <c r="F3" s="6"/>
      <c r="G3" s="6"/>
      <c r="H3" s="6"/>
      <c r="I3" s="6"/>
      <c r="J3" s="6"/>
    </row>
    <row r="4" spans="2:28" x14ac:dyDescent="0.35">
      <c r="B4" s="5" t="s">
        <v>67</v>
      </c>
    </row>
    <row r="5" spans="2:28" ht="8.25" customHeight="1" x14ac:dyDescent="0.35">
      <c r="B5" s="6"/>
      <c r="C5" s="6"/>
      <c r="D5" s="6"/>
      <c r="E5" s="6"/>
      <c r="F5" s="6"/>
      <c r="G5" s="6"/>
      <c r="H5" s="6"/>
      <c r="I5" s="6"/>
      <c r="J5" s="6"/>
    </row>
    <row r="6" spans="2:28" ht="29.25" customHeight="1" x14ac:dyDescent="0.35">
      <c r="B6" s="20" t="s">
        <v>134</v>
      </c>
      <c r="C6" s="11"/>
      <c r="D6" s="11"/>
      <c r="E6" s="11"/>
      <c r="F6" s="11"/>
      <c r="G6" s="11"/>
      <c r="H6" s="11"/>
      <c r="I6" s="11"/>
      <c r="J6" s="11"/>
    </row>
    <row r="7" spans="2:28" ht="8.25" customHeight="1" x14ac:dyDescent="0.35">
      <c r="B7" s="6"/>
      <c r="C7" s="6"/>
      <c r="D7" s="6"/>
      <c r="E7" s="6"/>
      <c r="F7" s="6"/>
      <c r="G7" s="6"/>
      <c r="H7" s="6"/>
      <c r="I7" s="6"/>
      <c r="J7" s="6"/>
    </row>
    <row r="8" spans="2:28" ht="30" customHeight="1" x14ac:dyDescent="0.35">
      <c r="B8" s="20" t="s">
        <v>135</v>
      </c>
      <c r="C8" s="11"/>
      <c r="D8" s="11"/>
      <c r="E8" s="11"/>
      <c r="F8" s="11"/>
      <c r="G8" s="11"/>
      <c r="H8" s="11"/>
      <c r="I8" s="11"/>
      <c r="J8" s="11"/>
    </row>
    <row r="9" spans="2:28" ht="8.25" customHeight="1" x14ac:dyDescent="0.35">
      <c r="B9" s="6"/>
      <c r="C9" s="6"/>
      <c r="D9" s="6"/>
      <c r="E9" s="6"/>
      <c r="F9" s="6"/>
      <c r="G9" s="6"/>
      <c r="H9" s="6"/>
      <c r="I9" s="6"/>
      <c r="J9" s="6"/>
    </row>
    <row r="10" spans="2:28" ht="32.25" customHeight="1" x14ac:dyDescent="0.35">
      <c r="B10" s="20" t="s">
        <v>132</v>
      </c>
      <c r="C10" s="11"/>
      <c r="D10" s="11"/>
      <c r="E10" s="11"/>
      <c r="F10" s="11"/>
      <c r="G10" s="11"/>
      <c r="H10" s="11"/>
      <c r="I10" s="11"/>
      <c r="J10" s="11"/>
    </row>
    <row r="11" spans="2:28" ht="8.25" customHeight="1" x14ac:dyDescent="0.35">
      <c r="B11" s="6"/>
      <c r="C11" s="6"/>
      <c r="D11" s="6"/>
      <c r="E11" s="6"/>
      <c r="F11" s="6"/>
      <c r="G11" s="6"/>
      <c r="H11" s="6"/>
      <c r="I11" s="6"/>
      <c r="J11" s="6"/>
    </row>
    <row r="12" spans="2:28" ht="36.75" customHeight="1" x14ac:dyDescent="0.35">
      <c r="B12" s="20" t="s">
        <v>133</v>
      </c>
      <c r="C12" s="11"/>
      <c r="D12" s="11"/>
      <c r="E12" s="11"/>
      <c r="F12" s="11"/>
      <c r="G12" s="11"/>
      <c r="H12" s="11"/>
      <c r="I12" s="11"/>
      <c r="J12" s="11"/>
    </row>
    <row r="13" spans="2:28" ht="8.25" customHeight="1" x14ac:dyDescent="0.35">
      <c r="B13" s="6"/>
      <c r="C13" s="6"/>
      <c r="D13" s="6"/>
      <c r="E13" s="6"/>
      <c r="F13" s="6"/>
      <c r="G13" s="6"/>
      <c r="H13" s="6"/>
      <c r="I13" s="6"/>
      <c r="J13" s="6"/>
    </row>
    <row r="14" spans="2:28" ht="26.25" customHeight="1" x14ac:dyDescent="0.35">
      <c r="B14" s="11" t="s">
        <v>55</v>
      </c>
      <c r="C14" s="11"/>
      <c r="D14" s="11"/>
      <c r="E14" s="11"/>
      <c r="F14" s="11"/>
      <c r="G14" s="11"/>
      <c r="H14" s="11"/>
      <c r="I14" s="11"/>
      <c r="J14" s="11"/>
    </row>
    <row r="15" spans="2:28" ht="8.25" customHeight="1" x14ac:dyDescent="0.35">
      <c r="B15" s="6"/>
      <c r="C15" s="6"/>
      <c r="D15" s="6"/>
      <c r="E15" s="6"/>
      <c r="F15" s="6"/>
      <c r="G15" s="6"/>
      <c r="H15" s="6"/>
      <c r="I15" s="6"/>
      <c r="J15" s="6"/>
    </row>
    <row r="16" spans="2:28" ht="40.5" customHeight="1" x14ac:dyDescent="0.35">
      <c r="B16" s="17" t="s">
        <v>78</v>
      </c>
      <c r="C16" s="17"/>
      <c r="D16" s="17"/>
      <c r="E16" s="17"/>
      <c r="F16" s="17"/>
      <c r="G16" s="17"/>
      <c r="H16" s="17"/>
      <c r="I16" s="17"/>
      <c r="J16" s="17"/>
    </row>
    <row r="17" spans="2:10" ht="8.25" customHeight="1" x14ac:dyDescent="0.35">
      <c r="B17" s="6"/>
      <c r="C17" s="6"/>
      <c r="D17" s="6"/>
      <c r="E17" s="6"/>
      <c r="F17" s="6"/>
      <c r="G17" s="6"/>
      <c r="H17" s="6"/>
      <c r="I17" s="6"/>
      <c r="J17" s="6"/>
    </row>
    <row r="18" spans="2:10" ht="13.5" customHeight="1" x14ac:dyDescent="0.35">
      <c r="D18" s="12" t="s">
        <v>37</v>
      </c>
      <c r="E18" s="13"/>
      <c r="F18" s="16" t="s">
        <v>79</v>
      </c>
      <c r="G18" s="16"/>
    </row>
    <row r="19" spans="2:10" ht="25" x14ac:dyDescent="0.35">
      <c r="D19" s="14"/>
      <c r="E19" s="15"/>
      <c r="F19" s="8" t="s">
        <v>33</v>
      </c>
      <c r="G19" s="8" t="s">
        <v>24</v>
      </c>
    </row>
    <row r="20" spans="2:10" ht="25" x14ac:dyDescent="0.35">
      <c r="D20" s="18" t="s">
        <v>56</v>
      </c>
      <c r="E20" s="9" t="s">
        <v>34</v>
      </c>
      <c r="F20" s="7" t="s">
        <v>26</v>
      </c>
      <c r="G20" s="7" t="s">
        <v>28</v>
      </c>
    </row>
    <row r="21" spans="2:10" ht="25" x14ac:dyDescent="0.35">
      <c r="D21" s="18"/>
      <c r="E21" s="9" t="s">
        <v>29</v>
      </c>
      <c r="F21" s="7" t="s">
        <v>25</v>
      </c>
      <c r="G21" s="7" t="s">
        <v>27</v>
      </c>
    </row>
    <row r="22" spans="2:10" ht="8.25" customHeight="1" x14ac:dyDescent="0.35">
      <c r="B22" s="6"/>
      <c r="C22" s="6"/>
      <c r="D22" s="6"/>
      <c r="E22" s="6"/>
      <c r="F22" s="6"/>
      <c r="G22" s="6"/>
      <c r="H22" s="6"/>
      <c r="I22" s="6"/>
      <c r="J22" s="6"/>
    </row>
    <row r="23" spans="2:10" ht="17.25" customHeight="1" x14ac:dyDescent="0.35">
      <c r="B23" s="11" t="s">
        <v>53</v>
      </c>
      <c r="C23" s="11"/>
      <c r="D23" s="11"/>
      <c r="E23" s="11"/>
      <c r="F23" s="11"/>
      <c r="G23" s="11"/>
      <c r="H23" s="11"/>
      <c r="I23" s="11"/>
      <c r="J23" s="11"/>
    </row>
    <row r="24" spans="2:10" ht="8.25" customHeight="1" x14ac:dyDescent="0.35">
      <c r="B24" s="6"/>
      <c r="C24" s="6"/>
      <c r="D24" s="6"/>
      <c r="E24" s="6"/>
      <c r="F24" s="6"/>
      <c r="G24" s="6"/>
      <c r="H24" s="6"/>
      <c r="I24" s="6"/>
      <c r="J24" s="6"/>
    </row>
    <row r="25" spans="2:10" ht="13.5" customHeight="1" x14ac:dyDescent="0.35">
      <c r="D25" s="12" t="s">
        <v>68</v>
      </c>
      <c r="E25" s="13"/>
      <c r="F25" s="16" t="s">
        <v>79</v>
      </c>
      <c r="G25" s="16"/>
    </row>
    <row r="26" spans="2:10" ht="25" x14ac:dyDescent="0.35">
      <c r="D26" s="14"/>
      <c r="E26" s="15"/>
      <c r="F26" s="8" t="s">
        <v>33</v>
      </c>
      <c r="G26" s="8" t="s">
        <v>24</v>
      </c>
    </row>
    <row r="27" spans="2:10" ht="37.5" x14ac:dyDescent="0.35">
      <c r="D27" s="18" t="s">
        <v>56</v>
      </c>
      <c r="E27" s="9" t="s">
        <v>34</v>
      </c>
      <c r="F27" s="7" t="s">
        <v>39</v>
      </c>
      <c r="G27" s="7" t="s">
        <v>41</v>
      </c>
    </row>
    <row r="28" spans="2:10" ht="37.5" x14ac:dyDescent="0.35">
      <c r="D28" s="18"/>
      <c r="E28" s="9" t="s">
        <v>29</v>
      </c>
      <c r="F28" s="7" t="s">
        <v>38</v>
      </c>
      <c r="G28" s="7" t="s">
        <v>40</v>
      </c>
    </row>
    <row r="29" spans="2:10" ht="8.25" customHeight="1" x14ac:dyDescent="0.35">
      <c r="B29" s="6"/>
      <c r="C29" s="6"/>
      <c r="D29" s="6"/>
      <c r="E29" s="6"/>
      <c r="F29" s="6"/>
      <c r="G29" s="6"/>
      <c r="H29" s="6"/>
      <c r="I29" s="6"/>
      <c r="J29" s="6"/>
    </row>
    <row r="30" spans="2:10" ht="30.75" customHeight="1" x14ac:dyDescent="0.35">
      <c r="B30" s="11" t="s">
        <v>42</v>
      </c>
      <c r="C30" s="11"/>
      <c r="D30" s="11"/>
      <c r="E30" s="11"/>
      <c r="F30" s="11"/>
      <c r="G30" s="11"/>
      <c r="H30" s="11"/>
      <c r="I30" s="11"/>
      <c r="J30" s="11"/>
    </row>
    <row r="31" spans="2:10" ht="8.25" customHeight="1" x14ac:dyDescent="0.35">
      <c r="B31" s="6"/>
      <c r="C31" s="6"/>
      <c r="D31" s="6"/>
      <c r="E31" s="6"/>
      <c r="F31" s="6"/>
      <c r="G31" s="6"/>
      <c r="H31" s="6"/>
      <c r="I31" s="6"/>
      <c r="J31" s="6"/>
    </row>
    <row r="32" spans="2:10" ht="48.75" customHeight="1" x14ac:dyDescent="0.35">
      <c r="B32" s="17" t="s">
        <v>71</v>
      </c>
      <c r="C32" s="11"/>
      <c r="D32" s="11"/>
      <c r="E32" s="11"/>
      <c r="F32" s="11"/>
      <c r="G32" s="11"/>
      <c r="H32" s="11"/>
      <c r="I32" s="11"/>
      <c r="J32" s="11"/>
    </row>
    <row r="33" spans="2:10" ht="8.25" customHeight="1" x14ac:dyDescent="0.35">
      <c r="B33" s="6"/>
      <c r="C33" s="6"/>
      <c r="D33" s="6"/>
      <c r="E33" s="6"/>
      <c r="F33" s="6"/>
      <c r="G33" s="6"/>
      <c r="H33" s="6"/>
      <c r="I33" s="6"/>
      <c r="J33" s="6"/>
    </row>
    <row r="34" spans="2:10" ht="53.25" customHeight="1" x14ac:dyDescent="0.35">
      <c r="B34" s="11" t="s">
        <v>69</v>
      </c>
      <c r="C34" s="11"/>
      <c r="D34" s="11"/>
      <c r="E34" s="11"/>
      <c r="F34" s="11"/>
      <c r="G34" s="11"/>
      <c r="H34" s="11"/>
      <c r="I34" s="11"/>
      <c r="J34" s="11"/>
    </row>
    <row r="35" spans="2:10" ht="8.25" customHeight="1" x14ac:dyDescent="0.35">
      <c r="B35" s="10"/>
      <c r="C35" s="10"/>
      <c r="D35" s="10"/>
      <c r="E35" s="10"/>
      <c r="F35" s="10"/>
      <c r="G35" s="10"/>
      <c r="H35" s="10"/>
      <c r="I35" s="10"/>
      <c r="J35" s="10"/>
    </row>
    <row r="36" spans="2:10" x14ac:dyDescent="0.35">
      <c r="B36" s="17" t="s">
        <v>77</v>
      </c>
      <c r="C36" s="11"/>
      <c r="D36" s="11"/>
      <c r="E36" s="11"/>
      <c r="F36" s="11"/>
      <c r="G36" s="11"/>
      <c r="H36" s="11"/>
      <c r="I36" s="11"/>
      <c r="J36" s="11"/>
    </row>
  </sheetData>
  <mergeCells count="18">
    <mergeCell ref="D1:J2"/>
    <mergeCell ref="B14:J14"/>
    <mergeCell ref="B16:J16"/>
    <mergeCell ref="B23:J23"/>
    <mergeCell ref="D18:E19"/>
    <mergeCell ref="F18:G18"/>
    <mergeCell ref="B6:J6"/>
    <mergeCell ref="B8:J8"/>
    <mergeCell ref="B12:J12"/>
    <mergeCell ref="B10:J10"/>
    <mergeCell ref="D20:D21"/>
    <mergeCell ref="B34:J34"/>
    <mergeCell ref="B30:J30"/>
    <mergeCell ref="D25:E26"/>
    <mergeCell ref="F25:G25"/>
    <mergeCell ref="B36:J36"/>
    <mergeCell ref="B32:J32"/>
    <mergeCell ref="D27:D28"/>
  </mergeCells>
  <printOptions horizontalCentered="1"/>
  <pageMargins left="0.23622047244094499" right="0.23622047244094499" top="0.74803149606299202" bottom="0.74803149606299202" header="0.31496062992126" footer="0.31496062992126"/>
  <pageSetup paperSize="9" scale="77" orientation="portrait" horizontalDpi="1200" verticalDpi="1200" r:id="rId1"/>
  <headerFooter>
    <oddFooter>&amp;L&amp;F&amp;C&amp;A&amp;RPAGE &amp;P /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R135"/>
  <sheetViews>
    <sheetView showGridLines="0" zoomScale="85" zoomScaleNormal="85" zoomScaleSheetLayoutView="70" workbookViewId="0">
      <pane ySplit="3" topLeftCell="A4" activePane="bottomLeft" state="frozen"/>
      <selection pane="bottomLeft" activeCell="G7" sqref="G7"/>
    </sheetView>
  </sheetViews>
  <sheetFormatPr defaultColWidth="9.1796875" defaultRowHeight="12" x14ac:dyDescent="0.35"/>
  <cols>
    <col min="1" max="1" width="2.453125" style="239" customWidth="1"/>
    <col min="2" max="5" width="12.7265625" style="239" customWidth="1"/>
    <col min="6" max="6" width="27.1796875" style="239" customWidth="1"/>
    <col min="7" max="7" width="16.1796875" style="239" customWidth="1"/>
    <col min="8" max="8" width="16.7265625" style="239" customWidth="1"/>
    <col min="9" max="10" width="12.7265625" style="239" customWidth="1"/>
    <col min="11" max="11" width="10.453125" style="239" customWidth="1"/>
    <col min="12" max="12" width="5.26953125" style="239" customWidth="1"/>
    <col min="13" max="36" width="10.7265625" style="239" hidden="1" customWidth="1"/>
    <col min="37" max="37" width="5.7265625" style="244" hidden="1" customWidth="1"/>
    <col min="38" max="38" width="13.453125" style="270" customWidth="1"/>
    <col min="39" max="39" width="11.453125" style="248" customWidth="1"/>
    <col min="40" max="40" width="4.453125" style="242" customWidth="1"/>
    <col min="41" max="41" width="51.1796875" style="239" customWidth="1"/>
    <col min="42" max="42" width="20.54296875" style="244" customWidth="1"/>
    <col min="43" max="43" width="25.1796875" style="244" customWidth="1"/>
    <col min="44" max="44" width="10.7265625" style="239" customWidth="1"/>
    <col min="45" max="57" width="10.7265625" style="244" customWidth="1"/>
    <col min="58" max="60" width="5.7265625" style="244" customWidth="1"/>
    <col min="61" max="16384" width="9.1796875" style="244"/>
  </cols>
  <sheetData>
    <row r="1" spans="1:44" ht="13.5" customHeight="1" x14ac:dyDescent="0.35">
      <c r="D1" s="240" t="s">
        <v>36</v>
      </c>
      <c r="E1" s="240"/>
      <c r="F1" s="240"/>
      <c r="G1" s="240"/>
      <c r="H1" s="240"/>
      <c r="I1" s="240"/>
      <c r="J1" s="240"/>
      <c r="K1" s="240"/>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2"/>
      <c r="AL1" s="21" t="s">
        <v>136</v>
      </c>
      <c r="AM1" s="21"/>
      <c r="AO1" s="243"/>
    </row>
    <row r="2" spans="1:44" ht="13.5" customHeight="1" x14ac:dyDescent="0.35">
      <c r="D2" s="240"/>
      <c r="E2" s="240"/>
      <c r="F2" s="240"/>
      <c r="G2" s="240"/>
      <c r="H2" s="240"/>
      <c r="I2" s="240"/>
      <c r="J2" s="240"/>
      <c r="K2" s="240"/>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2"/>
      <c r="AL2" s="21"/>
      <c r="AM2" s="21"/>
      <c r="AO2" s="243"/>
    </row>
    <row r="3" spans="1:44" x14ac:dyDescent="0.35">
      <c r="E3" s="245" t="s">
        <v>141</v>
      </c>
      <c r="F3" s="245"/>
      <c r="G3" s="245"/>
      <c r="H3" s="245"/>
      <c r="I3" s="245"/>
      <c r="J3" s="245"/>
      <c r="K3" s="245"/>
      <c r="AL3" s="21"/>
      <c r="AM3" s="21"/>
      <c r="AO3" s="243"/>
    </row>
    <row r="4" spans="1:44" ht="7.5" customHeight="1" x14ac:dyDescent="0.35">
      <c r="A4" s="244"/>
      <c r="B4" s="244"/>
      <c r="C4" s="244"/>
      <c r="D4" s="244"/>
      <c r="E4" s="244"/>
      <c r="F4" s="244"/>
      <c r="G4" s="244"/>
      <c r="H4" s="246"/>
      <c r="I4" s="246"/>
      <c r="J4" s="246"/>
      <c r="AL4" s="247"/>
      <c r="AO4" s="243"/>
    </row>
    <row r="5" spans="1:44" s="251" customFormat="1" x14ac:dyDescent="0.35">
      <c r="A5" s="249" t="s">
        <v>12</v>
      </c>
      <c r="B5" s="250"/>
      <c r="C5" s="250"/>
      <c r="D5" s="250"/>
      <c r="E5" s="250"/>
      <c r="H5" s="250"/>
      <c r="I5" s="250"/>
      <c r="J5" s="250"/>
      <c r="K5" s="250"/>
      <c r="L5" s="250"/>
      <c r="AH5" s="250"/>
      <c r="AI5" s="250"/>
      <c r="AJ5" s="250"/>
      <c r="AL5" s="21" t="s">
        <v>99</v>
      </c>
      <c r="AM5" s="21"/>
      <c r="AN5" s="252"/>
      <c r="AO5" s="249"/>
      <c r="AR5" s="250"/>
    </row>
    <row r="6" spans="1:44" ht="15" customHeight="1" x14ac:dyDescent="0.35">
      <c r="B6" s="239" t="s">
        <v>144</v>
      </c>
      <c r="E6" s="244"/>
      <c r="F6" s="244"/>
      <c r="G6" s="253" t="s">
        <v>142</v>
      </c>
      <c r="H6" s="254"/>
      <c r="M6" s="244"/>
      <c r="N6" s="244"/>
      <c r="O6" s="244"/>
      <c r="P6" s="244"/>
      <c r="Q6" s="244"/>
      <c r="R6" s="244"/>
      <c r="S6" s="244"/>
      <c r="T6" s="244"/>
      <c r="U6" s="244"/>
      <c r="V6" s="244"/>
      <c r="W6" s="244"/>
      <c r="X6" s="244"/>
      <c r="Y6" s="244"/>
      <c r="Z6" s="244"/>
      <c r="AA6" s="244"/>
      <c r="AB6" s="244"/>
      <c r="AC6" s="244"/>
      <c r="AD6" s="244"/>
      <c r="AE6" s="244"/>
      <c r="AF6" s="244"/>
      <c r="AG6" s="244"/>
      <c r="AL6" s="21"/>
      <c r="AM6" s="21"/>
      <c r="AO6" s="243"/>
    </row>
    <row r="7" spans="1:44" ht="12.5" thickBot="1" x14ac:dyDescent="0.4">
      <c r="B7" s="239" t="s">
        <v>145</v>
      </c>
      <c r="F7" s="244"/>
      <c r="G7" s="253" t="s">
        <v>143</v>
      </c>
      <c r="H7" s="254"/>
      <c r="M7" s="244"/>
      <c r="N7" s="244"/>
      <c r="O7" s="244"/>
      <c r="P7" s="244"/>
      <c r="Q7" s="244"/>
      <c r="R7" s="244"/>
      <c r="S7" s="244"/>
      <c r="T7" s="244"/>
      <c r="U7" s="244"/>
      <c r="V7" s="244"/>
      <c r="W7" s="244"/>
      <c r="X7" s="244"/>
      <c r="Y7" s="244"/>
      <c r="Z7" s="244"/>
      <c r="AA7" s="244"/>
      <c r="AB7" s="244"/>
      <c r="AC7" s="244"/>
      <c r="AD7" s="244"/>
      <c r="AE7" s="244"/>
      <c r="AF7" s="244"/>
      <c r="AG7" s="244"/>
      <c r="AL7" s="255"/>
      <c r="AM7" s="255"/>
    </row>
    <row r="8" spans="1:44" x14ac:dyDescent="0.35">
      <c r="B8" s="239" t="s">
        <v>146</v>
      </c>
      <c r="F8" s="244"/>
      <c r="G8" s="256">
        <v>42459</v>
      </c>
      <c r="H8" s="239" t="s">
        <v>7</v>
      </c>
      <c r="M8" s="244"/>
      <c r="N8" s="244"/>
      <c r="O8" s="244"/>
      <c r="P8" s="244"/>
      <c r="Q8" s="244"/>
      <c r="R8" s="244"/>
      <c r="S8" s="244"/>
      <c r="T8" s="244"/>
      <c r="U8" s="244"/>
      <c r="V8" s="244"/>
      <c r="W8" s="244"/>
      <c r="X8" s="244"/>
      <c r="Y8" s="244"/>
      <c r="Z8" s="244"/>
      <c r="AA8" s="244"/>
      <c r="AB8" s="244"/>
      <c r="AC8" s="244"/>
      <c r="AD8" s="244"/>
      <c r="AE8" s="244"/>
      <c r="AF8" s="244"/>
      <c r="AG8" s="244"/>
      <c r="AL8" s="247">
        <f>IF(DAY(G8)&lt;=20,G8+8,G8)</f>
        <v>42459</v>
      </c>
      <c r="AN8" s="257" t="s">
        <v>46</v>
      </c>
      <c r="AO8" s="258" t="s">
        <v>43</v>
      </c>
    </row>
    <row r="9" spans="1:44" s="251" customFormat="1" x14ac:dyDescent="0.35">
      <c r="A9" s="249" t="s">
        <v>13</v>
      </c>
      <c r="B9" s="250"/>
      <c r="C9" s="250"/>
      <c r="D9" s="250"/>
      <c r="E9" s="250"/>
      <c r="G9" s="259"/>
      <c r="H9" s="260"/>
      <c r="I9" s="250"/>
      <c r="J9" s="250"/>
      <c r="K9" s="250"/>
      <c r="L9" s="250"/>
      <c r="AH9" s="250"/>
      <c r="AI9" s="250"/>
      <c r="AJ9" s="250"/>
      <c r="AM9" s="250"/>
      <c r="AN9" s="261"/>
      <c r="AO9" s="262"/>
      <c r="AR9" s="250"/>
    </row>
    <row r="10" spans="1:44" x14ac:dyDescent="0.35">
      <c r="A10" s="244"/>
      <c r="B10" s="239" t="s">
        <v>100</v>
      </c>
      <c r="F10" s="244"/>
      <c r="G10" s="263">
        <v>42016</v>
      </c>
      <c r="I10" s="264"/>
      <c r="J10" s="264"/>
      <c r="L10" s="265"/>
      <c r="M10" s="244"/>
      <c r="N10" s="244"/>
      <c r="O10" s="244"/>
      <c r="P10" s="244"/>
      <c r="Q10" s="244"/>
      <c r="R10" s="244"/>
      <c r="S10" s="244"/>
      <c r="T10" s="244"/>
      <c r="U10" s="244"/>
      <c r="V10" s="244"/>
      <c r="W10" s="244"/>
      <c r="X10" s="244"/>
      <c r="Y10" s="244"/>
      <c r="Z10" s="244"/>
      <c r="AA10" s="244"/>
      <c r="AB10" s="244"/>
      <c r="AC10" s="244"/>
      <c r="AD10" s="244"/>
      <c r="AE10" s="244"/>
      <c r="AF10" s="244"/>
      <c r="AG10" s="244"/>
      <c r="AL10" s="247">
        <f>IF(DAY(G10)&lt;10,G10+7,IF(DAY(G10)&gt;20,G10-7,G10))</f>
        <v>42016</v>
      </c>
      <c r="AM10" s="247"/>
      <c r="AN10" s="261"/>
      <c r="AO10" s="266"/>
    </row>
    <row r="11" spans="1:44" ht="7.5" customHeight="1" x14ac:dyDescent="0.35">
      <c r="A11" s="244"/>
      <c r="B11" s="244"/>
      <c r="C11" s="244"/>
      <c r="D11" s="244"/>
      <c r="E11" s="244"/>
      <c r="F11" s="244"/>
      <c r="G11" s="267"/>
      <c r="H11" s="268"/>
      <c r="I11" s="269"/>
      <c r="J11" s="269"/>
      <c r="AN11" s="261"/>
      <c r="AO11" s="266"/>
    </row>
    <row r="12" spans="1:44" x14ac:dyDescent="0.35">
      <c r="A12" s="244"/>
      <c r="B12" s="239" t="s">
        <v>147</v>
      </c>
      <c r="G12" s="263">
        <v>42381</v>
      </c>
      <c r="H12" s="264"/>
      <c r="J12" s="264"/>
      <c r="L12" s="265"/>
      <c r="AN12" s="261"/>
      <c r="AO12" s="266"/>
    </row>
    <row r="13" spans="1:44" x14ac:dyDescent="0.35">
      <c r="A13" s="244"/>
      <c r="B13" s="239" t="s">
        <v>148</v>
      </c>
      <c r="G13" s="271">
        <v>64</v>
      </c>
      <c r="H13" s="239" t="s">
        <v>101</v>
      </c>
      <c r="J13" s="272"/>
      <c r="AN13" s="261"/>
      <c r="AO13" s="266"/>
    </row>
    <row r="14" spans="1:44" s="273" customFormat="1" x14ac:dyDescent="0.35">
      <c r="B14" s="274" t="s">
        <v>149</v>
      </c>
      <c r="C14" s="274"/>
      <c r="D14" s="274"/>
      <c r="E14" s="274"/>
      <c r="F14" s="274"/>
      <c r="G14" s="264">
        <f>G12+G13</f>
        <v>42445</v>
      </c>
      <c r="H14" s="274"/>
      <c r="J14" s="26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L14" s="247">
        <f>G14</f>
        <v>42445</v>
      </c>
      <c r="AM14" s="248"/>
      <c r="AN14" s="261"/>
      <c r="AO14" s="275" t="s">
        <v>41</v>
      </c>
      <c r="AR14" s="274"/>
    </row>
    <row r="15" spans="1:44" ht="7.5" customHeight="1" x14ac:dyDescent="0.35">
      <c r="A15" s="244"/>
      <c r="B15" s="244"/>
      <c r="C15" s="244"/>
      <c r="D15" s="244"/>
      <c r="E15" s="244"/>
      <c r="F15" s="244"/>
      <c r="G15" s="246"/>
      <c r="J15" s="269"/>
      <c r="AN15" s="261"/>
      <c r="AO15" s="266"/>
    </row>
    <row r="16" spans="1:44" x14ac:dyDescent="0.35">
      <c r="A16" s="244"/>
      <c r="B16" s="239" t="s">
        <v>150</v>
      </c>
      <c r="G16" s="276">
        <v>-120</v>
      </c>
      <c r="H16" s="239" t="s">
        <v>6</v>
      </c>
      <c r="J16" s="272"/>
      <c r="AL16" s="247"/>
      <c r="AN16" s="261"/>
      <c r="AO16" s="266"/>
    </row>
    <row r="17" spans="1:44" s="273" customFormat="1" x14ac:dyDescent="0.35">
      <c r="B17" s="274" t="s">
        <v>151</v>
      </c>
      <c r="C17" s="274"/>
      <c r="D17" s="274"/>
      <c r="E17" s="274"/>
      <c r="F17" s="274"/>
      <c r="G17" s="264">
        <f>AL8+G16</f>
        <v>42339</v>
      </c>
      <c r="H17" s="264"/>
      <c r="J17" s="26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L17" s="247">
        <f>G17</f>
        <v>42339</v>
      </c>
      <c r="AM17" s="248"/>
      <c r="AN17" s="261"/>
      <c r="AO17" s="277" t="s">
        <v>45</v>
      </c>
      <c r="AR17" s="274"/>
    </row>
    <row r="18" spans="1:44" ht="12.5" thickBot="1" x14ac:dyDescent="0.4">
      <c r="A18" s="244"/>
      <c r="B18" s="239" t="s">
        <v>152</v>
      </c>
      <c r="G18" s="263">
        <v>42580</v>
      </c>
      <c r="H18" s="264"/>
      <c r="J18" s="264"/>
      <c r="AL18" s="247">
        <f>IF(DAY(G18)&lt;15,G18+14,G18+3)</f>
        <v>42583</v>
      </c>
      <c r="AN18" s="278"/>
      <c r="AO18" s="279" t="s">
        <v>44</v>
      </c>
    </row>
    <row r="19" spans="1:44" s="251" customFormat="1" x14ac:dyDescent="0.35">
      <c r="A19" s="249" t="s">
        <v>87</v>
      </c>
      <c r="B19" s="250"/>
      <c r="C19" s="250"/>
      <c r="D19" s="250"/>
      <c r="E19" s="250"/>
      <c r="H19" s="250"/>
      <c r="I19" s="250"/>
      <c r="J19" s="250"/>
      <c r="K19" s="250"/>
      <c r="L19" s="250"/>
      <c r="AH19" s="250"/>
      <c r="AI19" s="250"/>
      <c r="AJ19" s="250"/>
      <c r="AM19" s="250"/>
      <c r="AN19" s="252"/>
      <c r="AO19" s="250"/>
      <c r="AR19" s="250"/>
    </row>
    <row r="20" spans="1:44" x14ac:dyDescent="0.35">
      <c r="B20" s="239" t="s">
        <v>153</v>
      </c>
      <c r="G20" s="263">
        <v>42493</v>
      </c>
    </row>
    <row r="21" spans="1:44" x14ac:dyDescent="0.35">
      <c r="B21" s="239" t="s">
        <v>154</v>
      </c>
      <c r="G21" s="271">
        <v>14</v>
      </c>
    </row>
    <row r="22" spans="1:44" x14ac:dyDescent="0.35">
      <c r="B22" s="239" t="s">
        <v>155</v>
      </c>
      <c r="G22" s="256">
        <v>42429</v>
      </c>
      <c r="H22" s="239" t="s">
        <v>7</v>
      </c>
      <c r="I22" s="280"/>
      <c r="AL22" s="247"/>
    </row>
    <row r="23" spans="1:44" ht="6.75" customHeight="1" x14ac:dyDescent="0.35">
      <c r="G23" s="281"/>
      <c r="AL23" s="247"/>
    </row>
    <row r="24" spans="1:44" x14ac:dyDescent="0.35">
      <c r="B24" s="239" t="s">
        <v>156</v>
      </c>
      <c r="G24" s="271">
        <v>94264456</v>
      </c>
      <c r="H24" s="239" t="s">
        <v>127</v>
      </c>
      <c r="I24" s="280">
        <f>G$22</f>
        <v>42429</v>
      </c>
      <c r="AL24" s="247"/>
    </row>
    <row r="25" spans="1:44" ht="6.75" customHeight="1" x14ac:dyDescent="0.35">
      <c r="G25" s="281"/>
      <c r="AL25" s="247"/>
    </row>
    <row r="26" spans="1:44" x14ac:dyDescent="0.35">
      <c r="A26" s="244"/>
      <c r="B26" s="239" t="s">
        <v>157</v>
      </c>
      <c r="G26" s="271">
        <v>-2827933.7</v>
      </c>
      <c r="H26" s="239" t="s">
        <v>127</v>
      </c>
      <c r="I26" s="280">
        <f t="shared" ref="I26:I32" si="0">G$22</f>
        <v>42429</v>
      </c>
    </row>
    <row r="27" spans="1:44" x14ac:dyDescent="0.35">
      <c r="A27" s="244"/>
      <c r="B27" s="239" t="s">
        <v>158</v>
      </c>
      <c r="G27" s="271">
        <v>0</v>
      </c>
      <c r="H27" s="239" t="s">
        <v>127</v>
      </c>
      <c r="I27" s="280">
        <f t="shared" si="0"/>
        <v>42429</v>
      </c>
    </row>
    <row r="28" spans="1:44" x14ac:dyDescent="0.35">
      <c r="A28" s="244"/>
      <c r="B28" s="239" t="s">
        <v>159</v>
      </c>
      <c r="G28" s="271">
        <v>0</v>
      </c>
      <c r="H28" s="239" t="s">
        <v>127</v>
      </c>
      <c r="I28" s="280">
        <f t="shared" si="0"/>
        <v>42429</v>
      </c>
    </row>
    <row r="29" spans="1:44" x14ac:dyDescent="0.35">
      <c r="A29" s="244"/>
      <c r="B29" s="239" t="s">
        <v>160</v>
      </c>
      <c r="G29" s="282">
        <v>0</v>
      </c>
      <c r="H29" s="239" t="s">
        <v>127</v>
      </c>
      <c r="I29" s="280">
        <f t="shared" si="0"/>
        <v>42429</v>
      </c>
      <c r="AL29" s="283">
        <f>G29/1000000</f>
        <v>0</v>
      </c>
      <c r="AM29" s="284" t="s">
        <v>11</v>
      </c>
    </row>
    <row r="30" spans="1:44" x14ac:dyDescent="0.35">
      <c r="A30" s="244"/>
      <c r="B30" s="239" t="s">
        <v>161</v>
      </c>
      <c r="G30" s="282">
        <v>0</v>
      </c>
      <c r="H30" s="239" t="s">
        <v>127</v>
      </c>
      <c r="I30" s="280">
        <f t="shared" si="0"/>
        <v>42429</v>
      </c>
      <c r="AL30" s="283">
        <f>G30/1000000</f>
        <v>0</v>
      </c>
      <c r="AM30" s="284" t="s">
        <v>11</v>
      </c>
    </row>
    <row r="31" spans="1:44" x14ac:dyDescent="0.35">
      <c r="A31" s="244"/>
      <c r="B31" s="239" t="s">
        <v>162</v>
      </c>
      <c r="G31" s="282">
        <v>0</v>
      </c>
      <c r="H31" s="239" t="s">
        <v>127</v>
      </c>
      <c r="I31" s="280">
        <f t="shared" si="0"/>
        <v>42429</v>
      </c>
    </row>
    <row r="32" spans="1:44" x14ac:dyDescent="0.35">
      <c r="A32" s="244"/>
      <c r="B32" s="239" t="s">
        <v>163</v>
      </c>
      <c r="G32" s="282">
        <v>0</v>
      </c>
      <c r="H32" s="239" t="s">
        <v>127</v>
      </c>
      <c r="I32" s="280">
        <f t="shared" si="0"/>
        <v>42429</v>
      </c>
    </row>
    <row r="33" spans="1:44" ht="6.75" customHeight="1" thickBot="1" x14ac:dyDescent="0.4">
      <c r="G33" s="285"/>
    </row>
    <row r="34" spans="1:44" s="273" customFormat="1" ht="13.5" customHeight="1" x14ac:dyDescent="0.35">
      <c r="A34" s="274"/>
      <c r="B34" s="274" t="s">
        <v>164</v>
      </c>
      <c r="C34" s="274"/>
      <c r="D34" s="274"/>
      <c r="E34" s="274"/>
      <c r="F34" s="274"/>
      <c r="G34" s="286">
        <f>SUM(G24:G33)</f>
        <v>91436522.299999997</v>
      </c>
      <c r="H34" s="239" t="s">
        <v>127</v>
      </c>
      <c r="I34" s="280">
        <f>G$22</f>
        <v>42429</v>
      </c>
      <c r="J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L34" s="287">
        <f>G34/1000000</f>
        <v>91.436522299999993</v>
      </c>
      <c r="AM34" s="248" t="s">
        <v>11</v>
      </c>
      <c r="AN34" s="257" t="s">
        <v>49</v>
      </c>
      <c r="AO34" s="288" t="s">
        <v>45</v>
      </c>
      <c r="AR34" s="274"/>
    </row>
    <row r="35" spans="1:44" ht="6.75" customHeight="1" x14ac:dyDescent="0.35">
      <c r="A35" s="244"/>
      <c r="G35" s="289"/>
      <c r="AN35" s="261"/>
      <c r="AO35" s="266"/>
    </row>
    <row r="36" spans="1:44" ht="15" customHeight="1" x14ac:dyDescent="0.35">
      <c r="B36" s="239" t="s">
        <v>165</v>
      </c>
      <c r="G36" s="282">
        <v>76459080.549999997</v>
      </c>
      <c r="H36" s="239" t="s">
        <v>127</v>
      </c>
      <c r="I36" s="280">
        <f t="shared" ref="I36:I37" si="1">G$22</f>
        <v>42429</v>
      </c>
      <c r="AN36" s="261"/>
      <c r="AO36" s="266"/>
    </row>
    <row r="37" spans="1:44" s="273" customFormat="1" ht="15" customHeight="1" x14ac:dyDescent="0.35">
      <c r="A37" s="274"/>
      <c r="B37" s="274" t="s">
        <v>166</v>
      </c>
      <c r="C37" s="274"/>
      <c r="D37" s="274"/>
      <c r="E37" s="274"/>
      <c r="F37" s="274"/>
      <c r="G37" s="286">
        <f>G36*1.15</f>
        <v>87927942.632499993</v>
      </c>
      <c r="H37" s="239" t="s">
        <v>127</v>
      </c>
      <c r="I37" s="280">
        <f t="shared" si="1"/>
        <v>42429</v>
      </c>
      <c r="J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L37" s="270"/>
      <c r="AM37" s="248"/>
      <c r="AN37" s="261"/>
      <c r="AO37" s="290"/>
      <c r="AR37" s="274"/>
    </row>
    <row r="38" spans="1:44" s="251" customFormat="1" ht="15" customHeight="1" x14ac:dyDescent="0.35">
      <c r="A38" s="249" t="s">
        <v>14</v>
      </c>
      <c r="B38" s="250"/>
      <c r="C38" s="250"/>
      <c r="D38" s="250"/>
      <c r="E38" s="250"/>
      <c r="H38" s="250"/>
      <c r="I38" s="250"/>
      <c r="J38" s="250"/>
      <c r="K38" s="250"/>
      <c r="L38" s="250"/>
      <c r="AH38" s="250"/>
      <c r="AI38" s="250"/>
      <c r="AJ38" s="250"/>
      <c r="AM38" s="250"/>
      <c r="AN38" s="261"/>
      <c r="AO38" s="262"/>
      <c r="AR38" s="250"/>
    </row>
    <row r="39" spans="1:44" ht="15" customHeight="1" x14ac:dyDescent="0.35">
      <c r="B39" s="239" t="s">
        <v>167</v>
      </c>
      <c r="G39" s="271">
        <v>95864583</v>
      </c>
      <c r="H39" s="239" t="s">
        <v>127</v>
      </c>
      <c r="I39" s="280">
        <f t="shared" ref="I39" si="2">G$22</f>
        <v>42429</v>
      </c>
      <c r="AL39" s="287"/>
      <c r="AN39" s="261"/>
      <c r="AO39" s="266"/>
    </row>
    <row r="40" spans="1:44" ht="6.75" customHeight="1" x14ac:dyDescent="0.35">
      <c r="G40" s="285"/>
      <c r="AL40" s="247"/>
      <c r="AN40" s="261"/>
      <c r="AO40" s="266"/>
    </row>
    <row r="41" spans="1:44" s="273" customFormat="1" ht="15" customHeight="1" x14ac:dyDescent="0.35">
      <c r="A41" s="274"/>
      <c r="B41" s="274" t="s">
        <v>168</v>
      </c>
      <c r="C41" s="274"/>
      <c r="D41" s="274"/>
      <c r="E41" s="274"/>
      <c r="F41" s="274"/>
      <c r="G41" s="282">
        <f>G39+SUM(G26:G33)</f>
        <v>93036649.299999997</v>
      </c>
      <c r="H41" s="239" t="s">
        <v>127</v>
      </c>
      <c r="I41" s="280">
        <f t="shared" ref="I41" si="3">G$22</f>
        <v>42429</v>
      </c>
      <c r="J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c r="AJ41" s="274"/>
      <c r="AL41" s="287">
        <f>G41/1000000</f>
        <v>93.036649299999993</v>
      </c>
      <c r="AM41" s="248" t="s">
        <v>11</v>
      </c>
      <c r="AN41" s="261"/>
      <c r="AO41" s="291" t="s">
        <v>43</v>
      </c>
      <c r="AR41" s="274"/>
    </row>
    <row r="42" spans="1:44" s="251" customFormat="1" ht="15" customHeight="1" x14ac:dyDescent="0.35">
      <c r="A42" s="249" t="s">
        <v>15</v>
      </c>
      <c r="B42" s="250"/>
      <c r="C42" s="250"/>
      <c r="D42" s="250"/>
      <c r="E42" s="250"/>
      <c r="H42" s="250"/>
      <c r="I42" s="250"/>
      <c r="J42" s="250"/>
      <c r="K42" s="250"/>
      <c r="L42" s="250"/>
      <c r="AH42" s="250"/>
      <c r="AI42" s="250"/>
      <c r="AJ42" s="250"/>
      <c r="AM42" s="250"/>
      <c r="AN42" s="261"/>
      <c r="AO42" s="262"/>
      <c r="AR42" s="250"/>
    </row>
    <row r="43" spans="1:44" ht="15.75" customHeight="1" thickBot="1" x14ac:dyDescent="0.4">
      <c r="A43" s="244"/>
      <c r="B43" s="239" t="s">
        <v>169</v>
      </c>
      <c r="G43" s="271">
        <v>186954585.66</v>
      </c>
      <c r="H43" s="239" t="s">
        <v>127</v>
      </c>
      <c r="I43" s="280">
        <f t="shared" ref="I43:I44" si="4">G$18</f>
        <v>42580</v>
      </c>
      <c r="AL43" s="287">
        <f>G43/1000000</f>
        <v>186.95458565999999</v>
      </c>
      <c r="AM43" s="248" t="s">
        <v>11</v>
      </c>
      <c r="AN43" s="261"/>
      <c r="AO43" s="292" t="s">
        <v>41</v>
      </c>
    </row>
    <row r="44" spans="1:44" s="273" customFormat="1" ht="15" customHeight="1" x14ac:dyDescent="0.35">
      <c r="B44" s="239" t="s">
        <v>170</v>
      </c>
      <c r="C44" s="274"/>
      <c r="D44" s="274"/>
      <c r="E44" s="274"/>
      <c r="F44" s="274"/>
      <c r="G44" s="286">
        <f>G43*1.15</f>
        <v>214997773.50899997</v>
      </c>
      <c r="H44" s="239" t="s">
        <v>127</v>
      </c>
      <c r="I44" s="280">
        <f t="shared" si="4"/>
        <v>42580</v>
      </c>
      <c r="J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L44" s="287"/>
      <c r="AM44" s="293"/>
      <c r="AN44" s="261"/>
      <c r="AO44" s="294"/>
      <c r="AR44" s="274"/>
    </row>
    <row r="45" spans="1:44" ht="6.75" customHeight="1" x14ac:dyDescent="0.35">
      <c r="G45" s="285"/>
      <c r="AL45" s="247"/>
      <c r="AN45" s="261"/>
      <c r="AO45" s="266"/>
    </row>
    <row r="46" spans="1:44" ht="15" customHeight="1" x14ac:dyDescent="0.35">
      <c r="B46" s="239" t="s">
        <v>171</v>
      </c>
      <c r="G46" s="271">
        <v>151404320.66999999</v>
      </c>
      <c r="H46" s="239" t="s">
        <v>127</v>
      </c>
      <c r="I46" s="280">
        <f>G$18</f>
        <v>42580</v>
      </c>
      <c r="AL46" s="287"/>
      <c r="AN46" s="261"/>
      <c r="AO46" s="266"/>
    </row>
    <row r="47" spans="1:44" ht="6.75" customHeight="1" x14ac:dyDescent="0.35">
      <c r="G47" s="285"/>
      <c r="AL47" s="247"/>
      <c r="AN47" s="261"/>
      <c r="AO47" s="266"/>
    </row>
    <row r="48" spans="1:44" s="273" customFormat="1" ht="15" customHeight="1" x14ac:dyDescent="0.35">
      <c r="B48" s="274" t="s">
        <v>172</v>
      </c>
      <c r="C48" s="274"/>
      <c r="D48" s="274"/>
      <c r="E48" s="274"/>
      <c r="F48" s="274"/>
      <c r="G48" s="282">
        <v>-4542129.620099999</v>
      </c>
      <c r="H48" s="239" t="s">
        <v>127</v>
      </c>
      <c r="I48" s="280">
        <f t="shared" ref="I48:I54" si="5">G$18</f>
        <v>42580</v>
      </c>
      <c r="J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L48" s="247"/>
      <c r="AM48" s="248"/>
      <c r="AN48" s="261"/>
      <c r="AO48" s="290"/>
      <c r="AR48" s="274"/>
    </row>
    <row r="49" spans="1:44" s="273" customFormat="1" ht="15" customHeight="1" x14ac:dyDescent="0.35">
      <c r="B49" s="274" t="s">
        <v>173</v>
      </c>
      <c r="C49" s="274"/>
      <c r="D49" s="274"/>
      <c r="E49" s="274"/>
      <c r="F49" s="274"/>
      <c r="G49" s="282">
        <v>0</v>
      </c>
      <c r="H49" s="239" t="s">
        <v>127</v>
      </c>
      <c r="I49" s="280">
        <f t="shared" si="5"/>
        <v>42580</v>
      </c>
      <c r="J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L49" s="247"/>
      <c r="AM49" s="248"/>
      <c r="AN49" s="261"/>
      <c r="AO49" s="290"/>
      <c r="AR49" s="274"/>
    </row>
    <row r="50" spans="1:44" s="273" customFormat="1" ht="15" customHeight="1" x14ac:dyDescent="0.35">
      <c r="B50" s="274" t="s">
        <v>174</v>
      </c>
      <c r="C50" s="274"/>
      <c r="D50" s="274"/>
      <c r="E50" s="274"/>
      <c r="F50" s="274"/>
      <c r="G50" s="282">
        <v>7189274</v>
      </c>
      <c r="H50" s="239" t="s">
        <v>127</v>
      </c>
      <c r="I50" s="280">
        <f t="shared" si="5"/>
        <v>42580</v>
      </c>
      <c r="J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274"/>
      <c r="AJ50" s="274"/>
      <c r="AL50" s="270"/>
      <c r="AM50" s="248"/>
      <c r="AN50" s="261"/>
      <c r="AO50" s="290"/>
      <c r="AR50" s="274"/>
    </row>
    <row r="51" spans="1:44" s="273" customFormat="1" ht="15" customHeight="1" x14ac:dyDescent="0.35">
      <c r="B51" s="274" t="s">
        <v>175</v>
      </c>
      <c r="C51" s="274"/>
      <c r="D51" s="274"/>
      <c r="E51" s="274"/>
      <c r="F51" s="274"/>
      <c r="G51" s="282">
        <v>13500000</v>
      </c>
      <c r="H51" s="239" t="s">
        <v>127</v>
      </c>
      <c r="I51" s="280">
        <f t="shared" si="5"/>
        <v>42580</v>
      </c>
      <c r="J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274"/>
      <c r="AJ51" s="274"/>
      <c r="AL51" s="283">
        <f t="shared" ref="AL51:AL52" si="6">G51/1000000</f>
        <v>13.5</v>
      </c>
      <c r="AM51" s="284" t="s">
        <v>11</v>
      </c>
      <c r="AN51" s="261"/>
      <c r="AO51" s="290"/>
      <c r="AR51" s="274"/>
    </row>
    <row r="52" spans="1:44" s="273" customFormat="1" ht="15" customHeight="1" x14ac:dyDescent="0.35">
      <c r="B52" s="274" t="s">
        <v>176</v>
      </c>
      <c r="C52" s="274"/>
      <c r="D52" s="274"/>
      <c r="E52" s="274"/>
      <c r="F52" s="274"/>
      <c r="G52" s="282">
        <v>-4178533</v>
      </c>
      <c r="H52" s="239" t="s">
        <v>127</v>
      </c>
      <c r="I52" s="280">
        <f t="shared" si="5"/>
        <v>42580</v>
      </c>
      <c r="J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L52" s="283">
        <f t="shared" si="6"/>
        <v>-4.1785329999999998</v>
      </c>
      <c r="AM52" s="284" t="s">
        <v>11</v>
      </c>
      <c r="AN52" s="261"/>
      <c r="AO52" s="290"/>
      <c r="AR52" s="274"/>
    </row>
    <row r="53" spans="1:44" ht="15" customHeight="1" x14ac:dyDescent="0.35">
      <c r="A53" s="244"/>
      <c r="B53" s="239" t="s">
        <v>177</v>
      </c>
      <c r="G53" s="282">
        <v>0</v>
      </c>
      <c r="H53" s="239" t="s">
        <v>127</v>
      </c>
      <c r="I53" s="280">
        <f t="shared" si="5"/>
        <v>42580</v>
      </c>
      <c r="AN53" s="261"/>
      <c r="AO53" s="290"/>
    </row>
    <row r="54" spans="1:44" ht="15" customHeight="1" x14ac:dyDescent="0.35">
      <c r="A54" s="244"/>
      <c r="B54" s="239" t="s">
        <v>178</v>
      </c>
      <c r="G54" s="282">
        <v>0</v>
      </c>
      <c r="H54" s="239" t="s">
        <v>127</v>
      </c>
      <c r="I54" s="280">
        <f t="shared" si="5"/>
        <v>42580</v>
      </c>
      <c r="AN54" s="261"/>
      <c r="AO54" s="290"/>
    </row>
    <row r="55" spans="1:44" ht="6.75" customHeight="1" x14ac:dyDescent="0.35">
      <c r="G55" s="285"/>
      <c r="AN55" s="261"/>
      <c r="AO55" s="290"/>
    </row>
    <row r="56" spans="1:44" s="273" customFormat="1" ht="15" customHeight="1" x14ac:dyDescent="0.35">
      <c r="A56" s="274"/>
      <c r="B56" s="274" t="s">
        <v>179</v>
      </c>
      <c r="C56" s="274"/>
      <c r="D56" s="274"/>
      <c r="E56" s="274"/>
      <c r="F56" s="274"/>
      <c r="G56" s="286">
        <f>SUM(G46:G55)</f>
        <v>163372932.0499</v>
      </c>
      <c r="H56" s="239" t="s">
        <v>127</v>
      </c>
      <c r="I56" s="280">
        <f>G$18</f>
        <v>42580</v>
      </c>
      <c r="J56" s="274"/>
      <c r="L56" s="274"/>
      <c r="M56" s="274"/>
      <c r="N56" s="274"/>
      <c r="O56" s="274"/>
      <c r="P56" s="274"/>
      <c r="Q56" s="274"/>
      <c r="R56" s="274"/>
      <c r="S56" s="274"/>
      <c r="T56" s="274"/>
      <c r="U56" s="274"/>
      <c r="V56" s="274"/>
      <c r="W56" s="274"/>
      <c r="X56" s="274"/>
      <c r="Y56" s="274"/>
      <c r="Z56" s="274"/>
      <c r="AA56" s="274"/>
      <c r="AB56" s="274"/>
      <c r="AC56" s="274"/>
      <c r="AD56" s="274"/>
      <c r="AE56" s="274"/>
      <c r="AF56" s="274"/>
      <c r="AG56" s="274"/>
      <c r="AH56" s="274"/>
      <c r="AI56" s="274"/>
      <c r="AJ56" s="274"/>
      <c r="AL56" s="270"/>
      <c r="AM56" s="248"/>
      <c r="AN56" s="261"/>
      <c r="AR56" s="274"/>
    </row>
    <row r="57" spans="1:44" ht="6.75" customHeight="1" x14ac:dyDescent="0.35">
      <c r="G57" s="285"/>
      <c r="AN57" s="261"/>
      <c r="AO57" s="290"/>
    </row>
    <row r="58" spans="1:44" ht="15" customHeight="1" x14ac:dyDescent="0.35">
      <c r="A58" s="244"/>
      <c r="B58" s="239" t="s">
        <v>180</v>
      </c>
      <c r="G58" s="282">
        <v>9347729.2799999993</v>
      </c>
      <c r="H58" s="239" t="s">
        <v>127</v>
      </c>
      <c r="I58" s="280">
        <f t="shared" ref="I58" si="7">G$18</f>
        <v>42580</v>
      </c>
      <c r="AL58" s="287"/>
      <c r="AN58" s="261"/>
      <c r="AO58" s="290"/>
    </row>
    <row r="59" spans="1:44" ht="6.75" customHeight="1" x14ac:dyDescent="0.35">
      <c r="G59" s="285"/>
      <c r="AN59" s="261"/>
      <c r="AO59" s="290"/>
    </row>
    <row r="60" spans="1:44" ht="15" customHeight="1" thickBot="1" x14ac:dyDescent="0.4">
      <c r="A60" s="244"/>
      <c r="B60" s="239" t="s">
        <v>181</v>
      </c>
      <c r="G60" s="286">
        <f>SUM(G56:G59)</f>
        <v>172720661.3299</v>
      </c>
      <c r="H60" s="239" t="s">
        <v>127</v>
      </c>
      <c r="I60" s="280">
        <f t="shared" ref="I60" si="8">G$18</f>
        <v>42580</v>
      </c>
      <c r="AL60" s="287">
        <f>G60/1000000</f>
        <v>172.7206613299</v>
      </c>
      <c r="AM60" s="248" t="s">
        <v>11</v>
      </c>
      <c r="AN60" s="278"/>
      <c r="AO60" s="295" t="s">
        <v>44</v>
      </c>
    </row>
    <row r="61" spans="1:44" x14ac:dyDescent="0.35">
      <c r="A61" s="244"/>
      <c r="B61" s="239" t="s">
        <v>182</v>
      </c>
      <c r="G61" s="286">
        <f>G60*1.15</f>
        <v>198628760.52938497</v>
      </c>
      <c r="H61" s="239" t="s">
        <v>127</v>
      </c>
      <c r="I61" s="280">
        <f t="shared" ref="I61" si="9">G$18</f>
        <v>42580</v>
      </c>
      <c r="AL61" s="287"/>
      <c r="AO61" s="294"/>
    </row>
    <row r="62" spans="1:44" s="251" customFormat="1" ht="12.5" thickBot="1" x14ac:dyDescent="0.4">
      <c r="A62" s="249" t="s">
        <v>111</v>
      </c>
      <c r="B62" s="250"/>
      <c r="C62" s="250"/>
      <c r="D62" s="250"/>
      <c r="E62" s="250"/>
      <c r="F62" s="250"/>
      <c r="G62" s="296">
        <f>G$8</f>
        <v>42459</v>
      </c>
      <c r="H62" s="250"/>
      <c r="I62" s="250"/>
      <c r="J62" s="250"/>
      <c r="K62" s="250"/>
      <c r="L62" s="250"/>
      <c r="AH62" s="250"/>
      <c r="AI62" s="250"/>
      <c r="AJ62" s="250"/>
      <c r="AL62" s="297"/>
      <c r="AM62" s="298"/>
      <c r="AN62" s="252"/>
      <c r="AO62" s="298"/>
      <c r="AR62" s="250"/>
    </row>
    <row r="63" spans="1:44" ht="13.5" customHeight="1" x14ac:dyDescent="0.35">
      <c r="B63" s="239" t="s">
        <v>183</v>
      </c>
      <c r="G63" s="282">
        <v>98579098.459999993</v>
      </c>
      <c r="H63" s="239" t="s">
        <v>127</v>
      </c>
      <c r="I63" s="280">
        <f>G$8</f>
        <v>42459</v>
      </c>
      <c r="AL63" s="287">
        <f>G63/1000000</f>
        <v>98.579098459999997</v>
      </c>
      <c r="AM63" s="248" t="s">
        <v>11</v>
      </c>
      <c r="AN63" s="257" t="s">
        <v>47</v>
      </c>
      <c r="AO63" s="258" t="s">
        <v>43</v>
      </c>
    </row>
    <row r="64" spans="1:44" x14ac:dyDescent="0.35">
      <c r="B64" s="239" t="s">
        <v>184</v>
      </c>
      <c r="G64" s="282">
        <v>128833145.59999999</v>
      </c>
      <c r="H64" s="239" t="s">
        <v>127</v>
      </c>
      <c r="I64" s="280">
        <f t="shared" ref="I64:I66" si="10">G$8</f>
        <v>42459</v>
      </c>
      <c r="AL64" s="287"/>
      <c r="AN64" s="261"/>
      <c r="AO64" s="299">
        <f>I63</f>
        <v>42459</v>
      </c>
    </row>
    <row r="65" spans="1:44" x14ac:dyDescent="0.35">
      <c r="B65" s="239" t="s">
        <v>185</v>
      </c>
      <c r="G65" s="282">
        <v>318455</v>
      </c>
      <c r="H65" s="239" t="s">
        <v>127</v>
      </c>
      <c r="I65" s="280">
        <f t="shared" si="10"/>
        <v>42459</v>
      </c>
      <c r="AL65" s="287"/>
      <c r="AN65" s="261"/>
      <c r="AO65" s="299"/>
    </row>
    <row r="66" spans="1:44" x14ac:dyDescent="0.35">
      <c r="B66" s="239" t="s">
        <v>186</v>
      </c>
      <c r="G66" s="300">
        <f>SUM(G64:G65)</f>
        <v>129151600.59999999</v>
      </c>
      <c r="H66" s="239" t="s">
        <v>127</v>
      </c>
      <c r="I66" s="280">
        <f t="shared" si="10"/>
        <v>42459</v>
      </c>
      <c r="AL66" s="287">
        <f>G66/1000000</f>
        <v>129.15160059999999</v>
      </c>
      <c r="AM66" s="248" t="s">
        <v>11</v>
      </c>
      <c r="AN66" s="261"/>
      <c r="AO66" s="277" t="s">
        <v>45</v>
      </c>
    </row>
    <row r="67" spans="1:44" s="251" customFormat="1" ht="12.5" thickBot="1" x14ac:dyDescent="0.4">
      <c r="A67" s="249" t="s">
        <v>112</v>
      </c>
      <c r="B67" s="250"/>
      <c r="C67" s="250"/>
      <c r="D67" s="250"/>
      <c r="E67" s="250"/>
      <c r="F67" s="249"/>
      <c r="G67" s="249"/>
      <c r="H67" s="296">
        <f>G$22</f>
        <v>42429</v>
      </c>
      <c r="I67" s="250"/>
      <c r="J67" s="250"/>
      <c r="K67" s="250"/>
      <c r="L67" s="250"/>
      <c r="M67" s="250"/>
      <c r="N67" s="250"/>
      <c r="O67" s="250"/>
      <c r="P67" s="250"/>
      <c r="Q67" s="250"/>
      <c r="R67" s="250"/>
      <c r="S67" s="250"/>
      <c r="T67" s="250"/>
      <c r="U67" s="250"/>
      <c r="V67" s="250"/>
      <c r="W67" s="250"/>
      <c r="X67" s="250"/>
      <c r="Y67" s="250"/>
      <c r="Z67" s="250"/>
      <c r="AA67" s="250"/>
      <c r="AB67" s="250"/>
      <c r="AC67" s="250"/>
      <c r="AD67" s="250"/>
      <c r="AE67" s="250"/>
      <c r="AF67" s="250"/>
      <c r="AG67" s="250"/>
      <c r="AH67" s="250"/>
      <c r="AI67" s="250"/>
      <c r="AJ67" s="250"/>
      <c r="AL67" s="297"/>
      <c r="AM67" s="250"/>
      <c r="AN67" s="261"/>
      <c r="AO67" s="301"/>
      <c r="AR67" s="250"/>
    </row>
    <row r="68" spans="1:44" s="273" customFormat="1" x14ac:dyDescent="0.35">
      <c r="A68" s="274"/>
      <c r="B68" s="239" t="s">
        <v>183</v>
      </c>
      <c r="C68" s="239"/>
      <c r="D68" s="239"/>
      <c r="E68" s="239"/>
      <c r="F68" s="239"/>
      <c r="G68" s="282">
        <v>96000000</v>
      </c>
      <c r="H68" s="239" t="s">
        <v>127</v>
      </c>
      <c r="I68" s="302">
        <f>G$22</f>
        <v>42429</v>
      </c>
      <c r="J68" s="274"/>
      <c r="K68" s="274"/>
      <c r="L68" s="274"/>
      <c r="M68" s="274"/>
      <c r="N68" s="274"/>
      <c r="O68" s="274"/>
      <c r="P68" s="274"/>
      <c r="Q68" s="274"/>
      <c r="R68" s="274"/>
      <c r="S68" s="274"/>
      <c r="T68" s="274"/>
      <c r="U68" s="274"/>
      <c r="V68" s="274"/>
      <c r="W68" s="274"/>
      <c r="X68" s="274"/>
      <c r="Y68" s="274"/>
      <c r="Z68" s="274"/>
      <c r="AA68" s="274"/>
      <c r="AB68" s="274"/>
      <c r="AC68" s="274"/>
      <c r="AD68" s="274"/>
      <c r="AE68" s="274"/>
      <c r="AF68" s="274"/>
      <c r="AG68" s="274"/>
      <c r="AH68" s="274"/>
      <c r="AI68" s="274"/>
      <c r="AJ68" s="274"/>
      <c r="AL68" s="287">
        <f>G68/1000000</f>
        <v>96</v>
      </c>
      <c r="AM68" s="248" t="s">
        <v>11</v>
      </c>
      <c r="AN68" s="261"/>
      <c r="AO68" s="258" t="s">
        <v>43</v>
      </c>
      <c r="AR68" s="274"/>
    </row>
    <row r="69" spans="1:44" s="273" customFormat="1" x14ac:dyDescent="0.35">
      <c r="A69" s="274"/>
      <c r="B69" s="239" t="s">
        <v>184</v>
      </c>
      <c r="C69" s="239"/>
      <c r="D69" s="239"/>
      <c r="E69" s="239"/>
      <c r="F69" s="239"/>
      <c r="G69" s="282">
        <v>125000000</v>
      </c>
      <c r="H69" s="239" t="s">
        <v>127</v>
      </c>
      <c r="I69" s="302">
        <f t="shared" ref="I69:I71" si="11">G$22</f>
        <v>42429</v>
      </c>
      <c r="J69" s="274"/>
      <c r="K69" s="274"/>
      <c r="L69" s="274"/>
      <c r="M69" s="274"/>
      <c r="N69" s="274"/>
      <c r="O69" s="274"/>
      <c r="P69" s="274"/>
      <c r="Q69" s="274"/>
      <c r="R69" s="274"/>
      <c r="S69" s="274"/>
      <c r="T69" s="274"/>
      <c r="U69" s="274"/>
      <c r="V69" s="274"/>
      <c r="W69" s="274"/>
      <c r="X69" s="274"/>
      <c r="Y69" s="274"/>
      <c r="Z69" s="274"/>
      <c r="AA69" s="274"/>
      <c r="AB69" s="274"/>
      <c r="AC69" s="274"/>
      <c r="AD69" s="274"/>
      <c r="AE69" s="274"/>
      <c r="AF69" s="274"/>
      <c r="AG69" s="274"/>
      <c r="AH69" s="274"/>
      <c r="AI69" s="274"/>
      <c r="AJ69" s="274"/>
      <c r="AL69" s="287"/>
      <c r="AM69" s="248"/>
      <c r="AN69" s="261"/>
      <c r="AO69" s="299">
        <f>I68</f>
        <v>42429</v>
      </c>
      <c r="AR69" s="274"/>
    </row>
    <row r="70" spans="1:44" s="273" customFormat="1" x14ac:dyDescent="0.35">
      <c r="A70" s="274"/>
      <c r="B70" s="239" t="s">
        <v>185</v>
      </c>
      <c r="C70" s="239"/>
      <c r="D70" s="239"/>
      <c r="E70" s="239"/>
      <c r="F70" s="239"/>
      <c r="G70" s="282">
        <v>300000</v>
      </c>
      <c r="H70" s="239" t="s">
        <v>127</v>
      </c>
      <c r="I70" s="302">
        <f t="shared" si="11"/>
        <v>42429</v>
      </c>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c r="AH70" s="274"/>
      <c r="AI70" s="274"/>
      <c r="AJ70" s="274"/>
      <c r="AL70" s="287"/>
      <c r="AM70" s="248"/>
      <c r="AN70" s="261"/>
      <c r="AO70" s="299"/>
      <c r="AR70" s="274"/>
    </row>
    <row r="71" spans="1:44" s="273" customFormat="1" ht="12.5" thickBot="1" x14ac:dyDescent="0.4">
      <c r="A71" s="274"/>
      <c r="B71" s="239" t="s">
        <v>186</v>
      </c>
      <c r="C71" s="239"/>
      <c r="D71" s="239"/>
      <c r="E71" s="239"/>
      <c r="F71" s="239"/>
      <c r="G71" s="300">
        <f>SUM(G69:G70)</f>
        <v>125300000</v>
      </c>
      <c r="H71" s="239" t="s">
        <v>127</v>
      </c>
      <c r="I71" s="302">
        <f t="shared" si="11"/>
        <v>42429</v>
      </c>
      <c r="J71" s="274"/>
      <c r="K71" s="274"/>
      <c r="L71" s="274"/>
      <c r="M71" s="274"/>
      <c r="N71" s="274"/>
      <c r="O71" s="274"/>
      <c r="P71" s="274"/>
      <c r="Q71" s="274"/>
      <c r="R71" s="274"/>
      <c r="S71" s="274"/>
      <c r="T71" s="274"/>
      <c r="U71" s="274"/>
      <c r="V71" s="274"/>
      <c r="W71" s="274"/>
      <c r="X71" s="274"/>
      <c r="Y71" s="274"/>
      <c r="Z71" s="274"/>
      <c r="AA71" s="274"/>
      <c r="AB71" s="274"/>
      <c r="AC71" s="274"/>
      <c r="AD71" s="274"/>
      <c r="AE71" s="274"/>
      <c r="AF71" s="274"/>
      <c r="AG71" s="274"/>
      <c r="AH71" s="274"/>
      <c r="AI71" s="274"/>
      <c r="AJ71" s="274"/>
      <c r="AL71" s="287">
        <f>G71/1000000</f>
        <v>125.3</v>
      </c>
      <c r="AM71" s="248" t="s">
        <v>11</v>
      </c>
      <c r="AN71" s="261"/>
      <c r="AO71" s="303" t="s">
        <v>45</v>
      </c>
      <c r="AR71" s="274"/>
    </row>
    <row r="72" spans="1:44" s="251" customFormat="1" x14ac:dyDescent="0.35">
      <c r="A72" s="249" t="s">
        <v>16</v>
      </c>
      <c r="B72" s="250"/>
      <c r="C72" s="250"/>
      <c r="D72" s="250"/>
      <c r="E72" s="250"/>
      <c r="H72" s="250"/>
      <c r="I72" s="250"/>
      <c r="J72" s="250"/>
      <c r="K72" s="250"/>
      <c r="L72" s="250"/>
      <c r="AH72" s="250"/>
      <c r="AI72" s="250"/>
      <c r="AJ72" s="250"/>
      <c r="AM72" s="250"/>
      <c r="AN72" s="261"/>
      <c r="AO72" s="262"/>
      <c r="AR72" s="250"/>
    </row>
    <row r="73" spans="1:44" x14ac:dyDescent="0.35">
      <c r="B73" s="239" t="s">
        <v>187</v>
      </c>
      <c r="G73" s="271">
        <v>150829644</v>
      </c>
      <c r="H73" s="239" t="s">
        <v>127</v>
      </c>
      <c r="I73" s="280">
        <f t="shared" ref="I73:I74" si="12">G$18</f>
        <v>42580</v>
      </c>
      <c r="AL73" s="287">
        <f>G73/1000000</f>
        <v>150.829644</v>
      </c>
      <c r="AM73" s="248" t="s">
        <v>11</v>
      </c>
      <c r="AN73" s="261"/>
      <c r="AO73" s="275" t="s">
        <v>41</v>
      </c>
    </row>
    <row r="74" spans="1:44" ht="12.5" thickBot="1" x14ac:dyDescent="0.4">
      <c r="B74" s="239" t="s">
        <v>188</v>
      </c>
      <c r="G74" s="271">
        <v>187309817.46000001</v>
      </c>
      <c r="H74" s="239" t="s">
        <v>127</v>
      </c>
      <c r="I74" s="280">
        <f t="shared" si="12"/>
        <v>42580</v>
      </c>
      <c r="AL74" s="287">
        <f>G74/1000000</f>
        <v>187.30981746</v>
      </c>
      <c r="AM74" s="248" t="s">
        <v>11</v>
      </c>
      <c r="AN74" s="278"/>
      <c r="AO74" s="279" t="s">
        <v>44</v>
      </c>
    </row>
    <row r="75" spans="1:44" s="251" customFormat="1" ht="12.5" thickBot="1" x14ac:dyDescent="0.4">
      <c r="A75" s="249" t="s">
        <v>109</v>
      </c>
      <c r="B75" s="250"/>
      <c r="C75" s="250"/>
      <c r="D75" s="250"/>
      <c r="E75" s="250"/>
      <c r="G75" s="296">
        <f>G$8</f>
        <v>42459</v>
      </c>
      <c r="H75" s="250"/>
      <c r="I75" s="250"/>
      <c r="J75" s="250"/>
      <c r="K75" s="250"/>
      <c r="L75" s="250"/>
      <c r="AH75" s="250"/>
      <c r="AI75" s="250"/>
      <c r="AJ75" s="250"/>
      <c r="AM75" s="250"/>
      <c r="AN75" s="252"/>
      <c r="AO75" s="250"/>
      <c r="AR75" s="250"/>
    </row>
    <row r="76" spans="1:44" x14ac:dyDescent="0.35">
      <c r="B76" s="243" t="s">
        <v>31</v>
      </c>
      <c r="G76" s="286">
        <f>G41-G63</f>
        <v>-5542449.1599999964</v>
      </c>
      <c r="H76" s="239" t="s">
        <v>127</v>
      </c>
      <c r="I76" s="280">
        <f t="shared" ref="I76:I77" si="13">G$8</f>
        <v>42459</v>
      </c>
      <c r="AL76" s="287">
        <f>G76/1000000</f>
        <v>-5.5424491599999968</v>
      </c>
      <c r="AM76" s="248" t="s">
        <v>11</v>
      </c>
      <c r="AN76" s="257" t="s">
        <v>50</v>
      </c>
      <c r="AO76" s="258" t="s">
        <v>43</v>
      </c>
    </row>
    <row r="77" spans="1:44" x14ac:dyDescent="0.35">
      <c r="B77" s="239" t="s">
        <v>189</v>
      </c>
      <c r="G77" s="286">
        <f>G34-G66</f>
        <v>-37715078.299999997</v>
      </c>
      <c r="H77" s="239" t="s">
        <v>127</v>
      </c>
      <c r="I77" s="280">
        <f t="shared" si="13"/>
        <v>42459</v>
      </c>
      <c r="AL77" s="287">
        <f>G77/1000000</f>
        <v>-37.715078299999995</v>
      </c>
      <c r="AM77" s="248" t="s">
        <v>11</v>
      </c>
      <c r="AN77" s="261"/>
      <c r="AO77" s="277" t="s">
        <v>45</v>
      </c>
      <c r="AP77" s="304">
        <f>I77</f>
        <v>42459</v>
      </c>
    </row>
    <row r="78" spans="1:44" s="251" customFormat="1" ht="12.5" thickBot="1" x14ac:dyDescent="0.4">
      <c r="A78" s="249" t="s">
        <v>110</v>
      </c>
      <c r="B78" s="250"/>
      <c r="C78" s="250"/>
      <c r="D78" s="250"/>
      <c r="E78" s="250"/>
      <c r="H78" s="250"/>
      <c r="I78" s="296">
        <f>G$22</f>
        <v>42429</v>
      </c>
      <c r="J78" s="250"/>
      <c r="K78" s="250"/>
      <c r="L78" s="250"/>
      <c r="AH78" s="250"/>
      <c r="AI78" s="250"/>
      <c r="AJ78" s="250"/>
      <c r="AM78" s="250"/>
      <c r="AN78" s="261"/>
      <c r="AO78" s="250"/>
      <c r="AR78" s="250"/>
    </row>
    <row r="79" spans="1:44" x14ac:dyDescent="0.35">
      <c r="B79" s="243" t="s">
        <v>31</v>
      </c>
      <c r="G79" s="286">
        <f>G41-G68</f>
        <v>-2963350.700000003</v>
      </c>
      <c r="H79" s="239" t="s">
        <v>127</v>
      </c>
      <c r="I79" s="302">
        <f t="shared" ref="I79:I80" si="14">G$22</f>
        <v>42429</v>
      </c>
      <c r="AL79" s="287">
        <f>G79/1000000</f>
        <v>-2.963350700000003</v>
      </c>
      <c r="AM79" s="248" t="s">
        <v>11</v>
      </c>
      <c r="AN79" s="261"/>
      <c r="AO79" s="258" t="s">
        <v>43</v>
      </c>
    </row>
    <row r="80" spans="1:44" x14ac:dyDescent="0.35">
      <c r="B80" s="239" t="s">
        <v>189</v>
      </c>
      <c r="G80" s="286">
        <f>G34-G71</f>
        <v>-33863477.700000003</v>
      </c>
      <c r="H80" s="239" t="s">
        <v>127</v>
      </c>
      <c r="I80" s="302">
        <f t="shared" si="14"/>
        <v>42429</v>
      </c>
      <c r="AL80" s="287">
        <f>G80/1000000</f>
        <v>-33.863477700000004</v>
      </c>
      <c r="AM80" s="248" t="s">
        <v>11</v>
      </c>
      <c r="AN80" s="261"/>
      <c r="AO80" s="277" t="s">
        <v>45</v>
      </c>
      <c r="AP80" s="304">
        <f>I80</f>
        <v>42429</v>
      </c>
    </row>
    <row r="81" spans="1:44" s="251" customFormat="1" x14ac:dyDescent="0.35">
      <c r="A81" s="249" t="s">
        <v>48</v>
      </c>
      <c r="B81" s="250"/>
      <c r="C81" s="250"/>
      <c r="D81" s="250"/>
      <c r="E81" s="250"/>
      <c r="H81" s="250"/>
      <c r="I81" s="250"/>
      <c r="J81" s="250"/>
      <c r="K81" s="250"/>
      <c r="L81" s="250"/>
      <c r="AH81" s="250"/>
      <c r="AI81" s="250"/>
      <c r="AJ81" s="250"/>
      <c r="AM81" s="250"/>
      <c r="AN81" s="261"/>
      <c r="AO81" s="262"/>
      <c r="AR81" s="250"/>
    </row>
    <row r="82" spans="1:44" x14ac:dyDescent="0.35">
      <c r="B82" s="243" t="s">
        <v>30</v>
      </c>
      <c r="G82" s="286">
        <f>G43-G73</f>
        <v>36124941.659999996</v>
      </c>
      <c r="H82" s="239" t="s">
        <v>127</v>
      </c>
      <c r="I82" s="280">
        <f t="shared" ref="I82:I83" si="15">G$18</f>
        <v>42580</v>
      </c>
      <c r="AL82" s="287">
        <f>G82/1000000</f>
        <v>36.124941659999998</v>
      </c>
      <c r="AM82" s="248" t="s">
        <v>11</v>
      </c>
      <c r="AN82" s="261"/>
      <c r="AO82" s="275" t="s">
        <v>41</v>
      </c>
    </row>
    <row r="83" spans="1:44" ht="12.5" thickBot="1" x14ac:dyDescent="0.4">
      <c r="B83" s="243" t="s">
        <v>32</v>
      </c>
      <c r="G83" s="286">
        <f>G60-G74</f>
        <v>-14589156.130100012</v>
      </c>
      <c r="H83" s="239" t="s">
        <v>127</v>
      </c>
      <c r="I83" s="280">
        <f t="shared" si="15"/>
        <v>42580</v>
      </c>
      <c r="AL83" s="287">
        <f>G83/1000000</f>
        <v>-14.589156130100012</v>
      </c>
      <c r="AM83" s="248" t="s">
        <v>11</v>
      </c>
      <c r="AN83" s="278"/>
      <c r="AO83" s="279" t="s">
        <v>44</v>
      </c>
    </row>
    <row r="84" spans="1:44" ht="7.5" customHeight="1" x14ac:dyDescent="0.35">
      <c r="G84" s="305"/>
      <c r="H84" s="244"/>
      <c r="I84" s="244"/>
      <c r="J84" s="244"/>
    </row>
    <row r="85" spans="1:44" s="251" customFormat="1" x14ac:dyDescent="0.35">
      <c r="A85" s="249" t="s">
        <v>130</v>
      </c>
      <c r="B85" s="250"/>
      <c r="C85" s="250"/>
      <c r="D85" s="250"/>
      <c r="E85" s="250"/>
      <c r="H85" s="250"/>
      <c r="I85" s="250"/>
      <c r="J85" s="250"/>
      <c r="K85" s="250"/>
      <c r="L85" s="250"/>
      <c r="AH85" s="250"/>
      <c r="AI85" s="250"/>
      <c r="AJ85" s="250"/>
      <c r="AM85" s="250"/>
      <c r="AN85" s="252"/>
      <c r="AO85" s="250"/>
      <c r="AR85" s="250"/>
    </row>
    <row r="86" spans="1:44" ht="13.5" customHeight="1" x14ac:dyDescent="0.35">
      <c r="B86" s="243" t="s">
        <v>129</v>
      </c>
      <c r="G86" s="282">
        <v>7189273.9800000004</v>
      </c>
      <c r="H86" s="239" t="s">
        <v>127</v>
      </c>
      <c r="I86" s="280">
        <f>G$8</f>
        <v>42459</v>
      </c>
      <c r="J86" s="244"/>
    </row>
    <row r="87" spans="1:44" ht="13.5" customHeight="1" x14ac:dyDescent="0.35">
      <c r="B87" s="243" t="s">
        <v>128</v>
      </c>
      <c r="G87" s="286">
        <f>G29+G86</f>
        <v>7189273.9800000004</v>
      </c>
      <c r="H87" s="239" t="s">
        <v>127</v>
      </c>
      <c r="I87" s="280">
        <f>G$8</f>
        <v>42459</v>
      </c>
      <c r="J87" s="244"/>
      <c r="AL87" s="283">
        <f t="shared" ref="AL87" si="16">G87/1000000</f>
        <v>7.1892739800000003</v>
      </c>
      <c r="AM87" s="284" t="s">
        <v>11</v>
      </c>
    </row>
    <row r="88" spans="1:44" s="251" customFormat="1" x14ac:dyDescent="0.35">
      <c r="A88" s="249" t="s">
        <v>126</v>
      </c>
      <c r="B88" s="250"/>
      <c r="C88" s="250"/>
      <c r="D88" s="250"/>
      <c r="E88" s="250"/>
      <c r="H88" s="250"/>
      <c r="I88" s="250"/>
      <c r="J88" s="250"/>
      <c r="K88" s="250"/>
      <c r="L88" s="250"/>
      <c r="AH88" s="250"/>
      <c r="AI88" s="250"/>
      <c r="AJ88" s="250"/>
      <c r="AM88" s="250"/>
      <c r="AN88" s="252"/>
      <c r="AO88" s="250"/>
      <c r="AR88" s="250"/>
    </row>
    <row r="89" spans="1:44" ht="13.5" customHeight="1" x14ac:dyDescent="0.35">
      <c r="B89" s="243" t="s">
        <v>119</v>
      </c>
      <c r="G89" s="282">
        <v>-4178533</v>
      </c>
      <c r="H89" s="239" t="s">
        <v>127</v>
      </c>
      <c r="I89" s="280">
        <f>G$8</f>
        <v>42459</v>
      </c>
      <c r="J89" s="244"/>
    </row>
    <row r="90" spans="1:44" ht="13.5" customHeight="1" x14ac:dyDescent="0.35">
      <c r="B90" s="243" t="s">
        <v>120</v>
      </c>
      <c r="G90" s="286">
        <f>G30+G89</f>
        <v>-4178533</v>
      </c>
      <c r="H90" s="239" t="s">
        <v>127</v>
      </c>
      <c r="I90" s="280">
        <f>G$8</f>
        <v>42459</v>
      </c>
      <c r="J90" s="244"/>
      <c r="AL90" s="283">
        <f t="shared" ref="AL90" si="17">G90/1000000</f>
        <v>-4.1785329999999998</v>
      </c>
      <c r="AM90" s="284" t="s">
        <v>11</v>
      </c>
    </row>
    <row r="91" spans="1:44" ht="7.5" customHeight="1" x14ac:dyDescent="0.35">
      <c r="H91" s="244"/>
      <c r="I91" s="244"/>
      <c r="J91" s="244"/>
    </row>
    <row r="92" spans="1:44" s="251" customFormat="1" x14ac:dyDescent="0.35">
      <c r="A92" s="249" t="s">
        <v>81</v>
      </c>
      <c r="B92" s="250"/>
      <c r="C92" s="250"/>
      <c r="D92" s="250"/>
      <c r="E92" s="250"/>
      <c r="H92" s="250"/>
      <c r="I92" s="250"/>
      <c r="J92" s="250"/>
      <c r="K92" s="250"/>
      <c r="L92" s="250"/>
      <c r="M92" s="250"/>
      <c r="N92" s="250"/>
      <c r="O92" s="250"/>
      <c r="P92" s="250"/>
      <c r="Q92" s="250"/>
      <c r="R92" s="250"/>
      <c r="S92" s="250"/>
      <c r="T92" s="250"/>
      <c r="U92" s="250"/>
      <c r="V92" s="250"/>
      <c r="W92" s="250"/>
      <c r="X92" s="250"/>
      <c r="Y92" s="250"/>
      <c r="Z92" s="250"/>
      <c r="AA92" s="250"/>
      <c r="AB92" s="250"/>
      <c r="AC92" s="250"/>
      <c r="AD92" s="250"/>
      <c r="AE92" s="250"/>
      <c r="AF92" s="250"/>
      <c r="AG92" s="250"/>
      <c r="AH92" s="250"/>
      <c r="AI92" s="250"/>
      <c r="AJ92" s="250"/>
      <c r="AM92" s="250"/>
      <c r="AN92" s="252"/>
      <c r="AO92" s="250"/>
      <c r="AR92" s="250"/>
    </row>
    <row r="93" spans="1:44" x14ac:dyDescent="0.35">
      <c r="A93" s="244">
        <v>1</v>
      </c>
      <c r="B93" s="306"/>
      <c r="C93" s="307"/>
      <c r="D93" s="307"/>
      <c r="E93" s="307"/>
      <c r="F93" s="307"/>
      <c r="G93" s="307"/>
      <c r="H93" s="307"/>
      <c r="I93" s="307"/>
      <c r="J93" s="307"/>
      <c r="K93" s="308"/>
    </row>
    <row r="94" spans="1:44" x14ac:dyDescent="0.35">
      <c r="A94" s="244">
        <f>A93+1</f>
        <v>2</v>
      </c>
      <c r="B94" s="309"/>
      <c r="C94" s="310"/>
      <c r="D94" s="310"/>
      <c r="E94" s="310"/>
      <c r="F94" s="310"/>
      <c r="G94" s="310"/>
      <c r="H94" s="310"/>
      <c r="I94" s="310"/>
      <c r="J94" s="310"/>
      <c r="K94" s="311"/>
    </row>
    <row r="95" spans="1:44" x14ac:dyDescent="0.35">
      <c r="A95" s="244">
        <f t="shared" ref="A95" si="18">A94+1</f>
        <v>3</v>
      </c>
      <c r="B95" s="309"/>
      <c r="C95" s="310"/>
      <c r="D95" s="310"/>
      <c r="E95" s="310"/>
      <c r="F95" s="310"/>
      <c r="G95" s="310"/>
      <c r="H95" s="310"/>
      <c r="I95" s="310"/>
      <c r="J95" s="310"/>
      <c r="K95" s="311"/>
    </row>
    <row r="96" spans="1:44" x14ac:dyDescent="0.35">
      <c r="A96" s="244">
        <f>A95+1</f>
        <v>4</v>
      </c>
      <c r="B96" s="309"/>
      <c r="C96" s="310"/>
      <c r="D96" s="310"/>
      <c r="E96" s="310"/>
      <c r="F96" s="310"/>
      <c r="G96" s="310"/>
      <c r="H96" s="310"/>
      <c r="I96" s="310"/>
      <c r="J96" s="310"/>
      <c r="K96" s="311"/>
    </row>
    <row r="97" spans="1:41" x14ac:dyDescent="0.35">
      <c r="A97" s="244">
        <f t="shared" ref="A97:A102" si="19">A96+1</f>
        <v>5</v>
      </c>
      <c r="B97" s="309"/>
      <c r="C97" s="310"/>
      <c r="D97" s="310"/>
      <c r="E97" s="310"/>
      <c r="F97" s="310"/>
      <c r="G97" s="310"/>
      <c r="H97" s="310"/>
      <c r="I97" s="310"/>
      <c r="J97" s="310"/>
      <c r="K97" s="311"/>
    </row>
    <row r="98" spans="1:41" x14ac:dyDescent="0.35">
      <c r="A98" s="244">
        <f t="shared" si="19"/>
        <v>6</v>
      </c>
      <c r="B98" s="309"/>
      <c r="C98" s="310"/>
      <c r="D98" s="310"/>
      <c r="E98" s="310"/>
      <c r="F98" s="310"/>
      <c r="G98" s="310"/>
      <c r="H98" s="310"/>
      <c r="I98" s="310"/>
      <c r="J98" s="310"/>
      <c r="K98" s="311"/>
    </row>
    <row r="99" spans="1:41" x14ac:dyDescent="0.35">
      <c r="A99" s="244">
        <f t="shared" si="19"/>
        <v>7</v>
      </c>
      <c r="B99" s="309"/>
      <c r="C99" s="310"/>
      <c r="D99" s="310"/>
      <c r="E99" s="310"/>
      <c r="F99" s="310"/>
      <c r="G99" s="310"/>
      <c r="H99" s="310"/>
      <c r="I99" s="310"/>
      <c r="J99" s="310"/>
      <c r="K99" s="311"/>
    </row>
    <row r="100" spans="1:41" x14ac:dyDescent="0.35">
      <c r="A100" s="244">
        <f t="shared" si="19"/>
        <v>8</v>
      </c>
      <c r="B100" s="309"/>
      <c r="C100" s="310"/>
      <c r="D100" s="310"/>
      <c r="E100" s="310"/>
      <c r="F100" s="310"/>
      <c r="G100" s="310"/>
      <c r="H100" s="310"/>
      <c r="I100" s="310"/>
      <c r="J100" s="310"/>
      <c r="K100" s="311"/>
    </row>
    <row r="101" spans="1:41" x14ac:dyDescent="0.35">
      <c r="A101" s="244">
        <f t="shared" si="19"/>
        <v>9</v>
      </c>
      <c r="B101" s="309"/>
      <c r="C101" s="310"/>
      <c r="D101" s="310"/>
      <c r="E101" s="310"/>
      <c r="F101" s="310"/>
      <c r="G101" s="310"/>
      <c r="H101" s="310"/>
      <c r="I101" s="310"/>
      <c r="J101" s="310"/>
      <c r="K101" s="311"/>
    </row>
    <row r="102" spans="1:41" x14ac:dyDescent="0.35">
      <c r="A102" s="244">
        <f t="shared" si="19"/>
        <v>10</v>
      </c>
      <c r="B102" s="312"/>
      <c r="C102" s="313"/>
      <c r="D102" s="313"/>
      <c r="E102" s="313"/>
      <c r="F102" s="313"/>
      <c r="G102" s="313"/>
      <c r="H102" s="313"/>
      <c r="I102" s="313"/>
      <c r="J102" s="313"/>
      <c r="K102" s="314"/>
    </row>
    <row r="103" spans="1:41" ht="7.5" customHeight="1" x14ac:dyDescent="0.35">
      <c r="H103" s="244"/>
      <c r="I103" s="244"/>
      <c r="J103" s="244"/>
      <c r="AO103" s="315"/>
    </row>
    <row r="104" spans="1:41" x14ac:dyDescent="0.35">
      <c r="A104" s="316" t="s">
        <v>66</v>
      </c>
      <c r="B104" s="317"/>
      <c r="C104" s="317"/>
      <c r="D104" s="317"/>
      <c r="E104" s="317"/>
      <c r="F104" s="318"/>
      <c r="G104" s="318"/>
      <c r="H104" s="317"/>
      <c r="I104" s="317"/>
      <c r="J104" s="317"/>
      <c r="K104" s="317"/>
    </row>
    <row r="105" spans="1:41" x14ac:dyDescent="0.35">
      <c r="A105" s="244">
        <v>1</v>
      </c>
      <c r="B105" s="319" t="s">
        <v>61</v>
      </c>
      <c r="C105" s="320"/>
      <c r="D105" s="320"/>
      <c r="E105" s="320"/>
      <c r="F105" s="320"/>
      <c r="G105" s="320"/>
      <c r="H105" s="320"/>
      <c r="I105" s="320"/>
      <c r="J105" s="320"/>
      <c r="K105" s="320"/>
    </row>
    <row r="106" spans="1:41" x14ac:dyDescent="0.35">
      <c r="A106" s="244">
        <f>A105+1</f>
        <v>2</v>
      </c>
      <c r="B106" s="319"/>
      <c r="C106" s="321"/>
      <c r="D106" s="321"/>
      <c r="E106" s="321"/>
      <c r="F106" s="321"/>
      <c r="G106" s="321"/>
      <c r="H106" s="321"/>
      <c r="I106" s="321"/>
      <c r="J106" s="321"/>
      <c r="K106" s="321"/>
    </row>
    <row r="107" spans="1:41" x14ac:dyDescent="0.35">
      <c r="A107" s="244">
        <f t="shared" ref="A107" si="20">A106+1</f>
        <v>3</v>
      </c>
      <c r="B107" s="319" t="s">
        <v>62</v>
      </c>
      <c r="C107" s="320"/>
      <c r="D107" s="320"/>
      <c r="E107" s="320"/>
      <c r="F107" s="320"/>
      <c r="G107" s="320"/>
      <c r="H107" s="320"/>
      <c r="I107" s="320"/>
      <c r="J107" s="320"/>
      <c r="K107" s="320"/>
    </row>
    <row r="108" spans="1:41" x14ac:dyDescent="0.35">
      <c r="A108" s="244">
        <f>A107+1</f>
        <v>4</v>
      </c>
      <c r="B108" s="319"/>
      <c r="C108" s="321"/>
      <c r="D108" s="321"/>
      <c r="E108" s="321"/>
      <c r="F108" s="321"/>
      <c r="G108" s="321"/>
      <c r="H108" s="321"/>
      <c r="I108" s="321"/>
      <c r="J108" s="321"/>
      <c r="K108" s="321"/>
    </row>
    <row r="109" spans="1:41" x14ac:dyDescent="0.35">
      <c r="A109" s="244">
        <f t="shared" ref="A109:A114" si="21">A108+1</f>
        <v>5</v>
      </c>
      <c r="B109" s="319" t="s">
        <v>63</v>
      </c>
      <c r="C109" s="320"/>
      <c r="D109" s="320"/>
      <c r="E109" s="320"/>
      <c r="F109" s="320"/>
      <c r="G109" s="320"/>
      <c r="H109" s="320"/>
      <c r="I109" s="320"/>
      <c r="J109" s="320"/>
      <c r="K109" s="320"/>
    </row>
    <row r="110" spans="1:41" x14ac:dyDescent="0.35">
      <c r="A110" s="244">
        <f t="shared" si="21"/>
        <v>6</v>
      </c>
      <c r="B110" s="319"/>
      <c r="C110" s="321"/>
      <c r="D110" s="321"/>
      <c r="E110" s="321"/>
      <c r="F110" s="321"/>
      <c r="G110" s="321"/>
      <c r="H110" s="321"/>
      <c r="I110" s="321"/>
      <c r="J110" s="321"/>
      <c r="K110" s="321"/>
    </row>
    <row r="111" spans="1:41" x14ac:dyDescent="0.35">
      <c r="A111" s="244">
        <f t="shared" si="21"/>
        <v>7</v>
      </c>
      <c r="B111" s="319" t="s">
        <v>64</v>
      </c>
      <c r="C111" s="320"/>
      <c r="D111" s="320"/>
      <c r="E111" s="320"/>
      <c r="F111" s="320"/>
      <c r="G111" s="320"/>
      <c r="H111" s="320"/>
      <c r="I111" s="320"/>
      <c r="J111" s="320"/>
      <c r="K111" s="320"/>
    </row>
    <row r="112" spans="1:41" x14ac:dyDescent="0.35">
      <c r="A112" s="244">
        <f t="shared" si="21"/>
        <v>8</v>
      </c>
      <c r="B112" s="319"/>
      <c r="C112" s="321"/>
      <c r="D112" s="321"/>
      <c r="E112" s="321"/>
      <c r="F112" s="321"/>
      <c r="G112" s="321"/>
      <c r="H112" s="321"/>
      <c r="I112" s="321"/>
      <c r="J112" s="321"/>
      <c r="K112" s="321"/>
    </row>
    <row r="113" spans="1:11" x14ac:dyDescent="0.35">
      <c r="A113" s="244">
        <f t="shared" si="21"/>
        <v>9</v>
      </c>
      <c r="B113" s="319" t="s">
        <v>65</v>
      </c>
      <c r="C113" s="320"/>
      <c r="D113" s="320"/>
      <c r="E113" s="320"/>
      <c r="F113" s="320"/>
      <c r="G113" s="320"/>
      <c r="H113" s="320"/>
      <c r="I113" s="320"/>
      <c r="J113" s="320"/>
      <c r="K113" s="320"/>
    </row>
    <row r="114" spans="1:11" x14ac:dyDescent="0.35">
      <c r="A114" s="244">
        <f t="shared" si="21"/>
        <v>10</v>
      </c>
      <c r="B114" s="319"/>
      <c r="C114" s="321"/>
      <c r="D114" s="321"/>
      <c r="E114" s="321"/>
      <c r="F114" s="321"/>
      <c r="G114" s="321"/>
      <c r="H114" s="321"/>
      <c r="I114" s="321"/>
      <c r="J114" s="321"/>
      <c r="K114" s="321"/>
    </row>
    <row r="115" spans="1:11" x14ac:dyDescent="0.35">
      <c r="A115" s="244">
        <f t="shared" ref="A115:A116" si="22">A114+1</f>
        <v>11</v>
      </c>
      <c r="B115" s="319" t="s">
        <v>60</v>
      </c>
      <c r="C115" s="320"/>
      <c r="D115" s="320"/>
      <c r="E115" s="320"/>
      <c r="F115" s="320"/>
      <c r="G115" s="320"/>
      <c r="H115" s="320"/>
      <c r="I115" s="320"/>
      <c r="J115" s="320"/>
      <c r="K115" s="320"/>
    </row>
    <row r="116" spans="1:11" x14ac:dyDescent="0.35">
      <c r="A116" s="244">
        <f t="shared" si="22"/>
        <v>12</v>
      </c>
      <c r="B116" s="319"/>
      <c r="C116" s="321"/>
      <c r="D116" s="321"/>
      <c r="E116" s="321"/>
      <c r="F116" s="321"/>
      <c r="G116" s="321"/>
      <c r="H116" s="321"/>
      <c r="I116" s="321"/>
      <c r="J116" s="321"/>
      <c r="K116" s="321"/>
    </row>
    <row r="134" spans="2:2" x14ac:dyDescent="0.35">
      <c r="B134" s="239" t="s">
        <v>131</v>
      </c>
    </row>
    <row r="135" spans="2:2" x14ac:dyDescent="0.35">
      <c r="B135" s="239" t="s">
        <v>80</v>
      </c>
    </row>
  </sheetData>
  <mergeCells count="38">
    <mergeCell ref="AL1:AM3"/>
    <mergeCell ref="E3:K3"/>
    <mergeCell ref="AL5:AM6"/>
    <mergeCell ref="D1:K2"/>
    <mergeCell ref="B102:K102"/>
    <mergeCell ref="B97:K97"/>
    <mergeCell ref="B99:K99"/>
    <mergeCell ref="B100:K100"/>
    <mergeCell ref="C112:K112"/>
    <mergeCell ref="B113:B114"/>
    <mergeCell ref="C113:K113"/>
    <mergeCell ref="C114:K114"/>
    <mergeCell ref="AN8:AN18"/>
    <mergeCell ref="B101:K101"/>
    <mergeCell ref="AN63:AN74"/>
    <mergeCell ref="AN76:AN83"/>
    <mergeCell ref="B93:K93"/>
    <mergeCell ref="B94:K94"/>
    <mergeCell ref="B95:K95"/>
    <mergeCell ref="B96:K96"/>
    <mergeCell ref="B98:K98"/>
    <mergeCell ref="AN34:AN60"/>
    <mergeCell ref="AO69:AO70"/>
    <mergeCell ref="AO64:AO65"/>
    <mergeCell ref="B115:B116"/>
    <mergeCell ref="C115:K115"/>
    <mergeCell ref="C116:K116"/>
    <mergeCell ref="B105:B106"/>
    <mergeCell ref="C105:K105"/>
    <mergeCell ref="C106:K106"/>
    <mergeCell ref="B107:B108"/>
    <mergeCell ref="C107:K107"/>
    <mergeCell ref="C108:K108"/>
    <mergeCell ref="B109:B110"/>
    <mergeCell ref="C109:K109"/>
    <mergeCell ref="C110:K110"/>
    <mergeCell ref="B111:B112"/>
    <mergeCell ref="C111:K111"/>
  </mergeCells>
  <pageMargins left="0.23622047244094491" right="0.23622047244094491" top="0.74803149606299213" bottom="0.74803149606299213" header="0.31496062992125984" footer="0.31496062992125984"/>
  <pageSetup paperSize="9" scale="66" fitToHeight="4" orientation="portrait" verticalDpi="1200" r:id="rId1"/>
  <headerFooter>
    <oddFooter>&amp;L&amp;F&amp;C&amp;A&amp;RPAGE &amp;P / &amp;N</oddFooter>
  </headerFooter>
  <rowBreaks count="1" manualBreakCount="1">
    <brk id="84" max="10"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DC186"/>
  <sheetViews>
    <sheetView showGridLines="0" tabSelected="1" zoomScale="85" zoomScaleNormal="85" zoomScaleSheetLayoutView="70" workbookViewId="0">
      <pane xSplit="8" ySplit="6" topLeftCell="I7" activePane="bottomRight" state="frozen"/>
      <selection pane="topRight" activeCell="I1" sqref="I1"/>
      <selection pane="bottomLeft" activeCell="A7" sqref="A7"/>
      <selection pane="bottomRight" activeCell="AM2" sqref="AM2"/>
    </sheetView>
  </sheetViews>
  <sheetFormatPr defaultColWidth="9.1796875" defaultRowHeight="13" x14ac:dyDescent="0.35"/>
  <cols>
    <col min="1" max="1" width="3.54296875" style="182" customWidth="1"/>
    <col min="2" max="6" width="5.7265625" style="32" customWidth="1"/>
    <col min="7" max="8" width="4.7265625" style="22" customWidth="1"/>
    <col min="9" max="76" width="2.7265625" style="22" customWidth="1"/>
    <col min="77" max="77" width="3.26953125" style="22" customWidth="1"/>
    <col min="78" max="102" width="5" style="22" hidden="1" customWidth="1"/>
    <col min="103" max="103" width="5" style="22" customWidth="1"/>
    <col min="104" max="104" width="11.26953125" style="41" customWidth="1"/>
    <col min="105" max="105" width="15" style="41" customWidth="1"/>
    <col min="106" max="106" width="4.7265625" style="22" customWidth="1"/>
    <col min="107" max="107" width="13.54296875" style="22" customWidth="1"/>
    <col min="108" max="16384" width="9.1796875" style="22"/>
  </cols>
  <sheetData>
    <row r="1" spans="1:107" s="32" customFormat="1" ht="14.15" customHeight="1" x14ac:dyDescent="0.35">
      <c r="A1" s="24"/>
      <c r="B1" s="25"/>
      <c r="C1" s="25"/>
      <c r="D1" s="25"/>
      <c r="E1" s="25"/>
      <c r="F1" s="25"/>
      <c r="G1" s="25"/>
      <c r="H1" s="25"/>
      <c r="I1" s="25"/>
      <c r="J1" s="25"/>
      <c r="K1" s="25"/>
      <c r="L1" s="25"/>
      <c r="M1" s="26" t="s">
        <v>51</v>
      </c>
      <c r="N1" s="26"/>
      <c r="O1" s="26"/>
      <c r="P1" s="26"/>
      <c r="Q1" s="26"/>
      <c r="R1" s="26"/>
      <c r="S1" s="26"/>
      <c r="T1" s="26"/>
      <c r="U1" s="26"/>
      <c r="V1" s="26"/>
      <c r="W1" s="26"/>
      <c r="X1" s="26"/>
      <c r="Y1" s="26"/>
      <c r="Z1" s="26"/>
      <c r="AA1" s="26"/>
      <c r="AB1" s="26"/>
      <c r="AC1" s="26"/>
      <c r="AD1" s="26"/>
      <c r="AE1" s="26"/>
      <c r="AF1" s="26"/>
      <c r="AG1" s="26"/>
      <c r="AH1" s="26"/>
      <c r="AI1" s="26"/>
      <c r="AJ1" s="26"/>
      <c r="AK1" s="25"/>
      <c r="AL1" s="25"/>
      <c r="AM1" s="25"/>
      <c r="AN1" s="25"/>
      <c r="AO1" s="25"/>
      <c r="AP1" s="25"/>
      <c r="AQ1" s="25"/>
      <c r="AR1" s="27" t="s">
        <v>0</v>
      </c>
      <c r="AS1" s="28" t="str">
        <f>INPUT!G6</f>
        <v>xxxxxx</v>
      </c>
      <c r="AT1" s="25"/>
      <c r="AU1" s="25"/>
      <c r="AV1" s="25"/>
      <c r="AW1" s="25"/>
      <c r="AX1" s="25"/>
      <c r="AY1" s="25"/>
      <c r="AZ1" s="25"/>
      <c r="BA1" s="25"/>
      <c r="BB1" s="25"/>
      <c r="BC1" s="25"/>
      <c r="BD1" s="25"/>
      <c r="BE1" s="25"/>
      <c r="BF1" s="25"/>
      <c r="BG1" s="27" t="s">
        <v>83</v>
      </c>
      <c r="BH1" s="29">
        <f>INPUT!AL8</f>
        <v>42459</v>
      </c>
      <c r="BI1" s="29"/>
      <c r="BJ1" s="29"/>
      <c r="BK1" s="29"/>
      <c r="BL1" s="25"/>
      <c r="BM1" s="25"/>
      <c r="BN1" s="25"/>
      <c r="BO1" s="30"/>
      <c r="BP1" s="30"/>
      <c r="BQ1" s="25"/>
      <c r="BR1" s="25"/>
      <c r="BS1" s="25"/>
      <c r="BT1" s="25"/>
      <c r="BU1" s="25"/>
      <c r="BV1" s="25"/>
      <c r="BW1" s="25"/>
      <c r="BX1" s="31"/>
      <c r="CZ1" s="33"/>
      <c r="DA1" s="33"/>
    </row>
    <row r="2" spans="1:107" ht="14.15" customHeight="1" x14ac:dyDescent="0.35">
      <c r="A2" s="34"/>
      <c r="G2" s="32"/>
      <c r="H2" s="32"/>
      <c r="I2" s="32"/>
      <c r="J2" s="32"/>
      <c r="K2" s="32"/>
      <c r="L2" s="32"/>
      <c r="M2" s="35"/>
      <c r="N2" s="35"/>
      <c r="O2" s="35"/>
      <c r="P2" s="35"/>
      <c r="Q2" s="35"/>
      <c r="R2" s="35"/>
      <c r="S2" s="35"/>
      <c r="T2" s="35"/>
      <c r="U2" s="35"/>
      <c r="V2" s="35"/>
      <c r="W2" s="35"/>
      <c r="X2" s="35"/>
      <c r="Y2" s="35"/>
      <c r="Z2" s="35"/>
      <c r="AA2" s="35"/>
      <c r="AB2" s="35"/>
      <c r="AC2" s="35"/>
      <c r="AD2" s="35"/>
      <c r="AE2" s="35"/>
      <c r="AF2" s="35"/>
      <c r="AG2" s="35"/>
      <c r="AH2" s="35"/>
      <c r="AI2" s="35"/>
      <c r="AJ2" s="35"/>
      <c r="AK2" s="32"/>
      <c r="AL2" s="32"/>
      <c r="AM2" s="32"/>
      <c r="AN2" s="32"/>
      <c r="AO2" s="32"/>
      <c r="AP2" s="32"/>
      <c r="AQ2" s="32"/>
      <c r="AR2" s="36" t="s">
        <v>1</v>
      </c>
      <c r="AS2" s="37" t="str">
        <f>INPUT!G7</f>
        <v>the project</v>
      </c>
      <c r="AT2" s="32"/>
      <c r="AU2" s="32"/>
      <c r="AV2" s="32"/>
      <c r="AW2" s="32"/>
      <c r="AX2" s="32"/>
      <c r="AY2" s="32"/>
      <c r="AZ2" s="32"/>
      <c r="BA2" s="32"/>
      <c r="BB2" s="32"/>
      <c r="BC2" s="32"/>
      <c r="BD2" s="32"/>
      <c r="BE2" s="32"/>
      <c r="BF2" s="32"/>
      <c r="BG2" s="32"/>
      <c r="BH2" s="32"/>
      <c r="BI2" s="32"/>
      <c r="BJ2" s="38"/>
      <c r="BK2" s="32"/>
      <c r="BL2" s="32"/>
      <c r="BM2" s="32"/>
      <c r="BN2" s="32"/>
      <c r="BO2" s="39"/>
      <c r="BP2" s="39"/>
      <c r="BQ2" s="39"/>
      <c r="BR2" s="39"/>
      <c r="BS2" s="39"/>
      <c r="BT2" s="32"/>
      <c r="BU2" s="32"/>
      <c r="BV2" s="32"/>
      <c r="BW2" s="32"/>
      <c r="BX2" s="40"/>
    </row>
    <row r="3" spans="1:107" s="46" customFormat="1" ht="6.75" customHeight="1" x14ac:dyDescent="0.35">
      <c r="A3" s="42"/>
      <c r="B3" s="43"/>
      <c r="C3" s="43"/>
      <c r="D3" s="43"/>
      <c r="E3" s="43"/>
      <c r="F3" s="43"/>
      <c r="G3" s="43"/>
      <c r="H3" s="43"/>
      <c r="I3" s="44">
        <v>1</v>
      </c>
      <c r="J3" s="44">
        <f>I3+1</f>
        <v>2</v>
      </c>
      <c r="K3" s="44">
        <f t="shared" ref="K3:BX3" si="0">J3+1</f>
        <v>3</v>
      </c>
      <c r="L3" s="44">
        <f t="shared" si="0"/>
        <v>4</v>
      </c>
      <c r="M3" s="44">
        <f t="shared" si="0"/>
        <v>5</v>
      </c>
      <c r="N3" s="44">
        <f t="shared" si="0"/>
        <v>6</v>
      </c>
      <c r="O3" s="44">
        <f>N3+1</f>
        <v>7</v>
      </c>
      <c r="P3" s="44">
        <f t="shared" si="0"/>
        <v>8</v>
      </c>
      <c r="Q3" s="44">
        <f t="shared" si="0"/>
        <v>9</v>
      </c>
      <c r="R3" s="44">
        <f t="shared" si="0"/>
        <v>10</v>
      </c>
      <c r="S3" s="44">
        <f t="shared" si="0"/>
        <v>11</v>
      </c>
      <c r="T3" s="44">
        <f t="shared" si="0"/>
        <v>12</v>
      </c>
      <c r="U3" s="44">
        <f t="shared" si="0"/>
        <v>13</v>
      </c>
      <c r="V3" s="44">
        <f t="shared" si="0"/>
        <v>14</v>
      </c>
      <c r="W3" s="44">
        <f t="shared" si="0"/>
        <v>15</v>
      </c>
      <c r="X3" s="44">
        <f t="shared" si="0"/>
        <v>16</v>
      </c>
      <c r="Y3" s="44">
        <f t="shared" si="0"/>
        <v>17</v>
      </c>
      <c r="Z3" s="44">
        <f t="shared" si="0"/>
        <v>18</v>
      </c>
      <c r="AA3" s="44">
        <f t="shared" si="0"/>
        <v>19</v>
      </c>
      <c r="AB3" s="44">
        <f t="shared" si="0"/>
        <v>20</v>
      </c>
      <c r="AC3" s="44">
        <f t="shared" si="0"/>
        <v>21</v>
      </c>
      <c r="AD3" s="44">
        <f t="shared" si="0"/>
        <v>22</v>
      </c>
      <c r="AE3" s="44">
        <f t="shared" si="0"/>
        <v>23</v>
      </c>
      <c r="AF3" s="44">
        <f t="shared" si="0"/>
        <v>24</v>
      </c>
      <c r="AG3" s="44">
        <f t="shared" si="0"/>
        <v>25</v>
      </c>
      <c r="AH3" s="44">
        <f t="shared" si="0"/>
        <v>26</v>
      </c>
      <c r="AI3" s="44">
        <f t="shared" si="0"/>
        <v>27</v>
      </c>
      <c r="AJ3" s="44">
        <f t="shared" si="0"/>
        <v>28</v>
      </c>
      <c r="AK3" s="44">
        <f t="shared" si="0"/>
        <v>29</v>
      </c>
      <c r="AL3" s="44">
        <f t="shared" si="0"/>
        <v>30</v>
      </c>
      <c r="AM3" s="44">
        <f t="shared" si="0"/>
        <v>31</v>
      </c>
      <c r="AN3" s="44">
        <f t="shared" si="0"/>
        <v>32</v>
      </c>
      <c r="AO3" s="44">
        <f t="shared" si="0"/>
        <v>33</v>
      </c>
      <c r="AP3" s="44">
        <f t="shared" si="0"/>
        <v>34</v>
      </c>
      <c r="AQ3" s="44">
        <f t="shared" si="0"/>
        <v>35</v>
      </c>
      <c r="AR3" s="44">
        <f t="shared" si="0"/>
        <v>36</v>
      </c>
      <c r="AS3" s="44">
        <f t="shared" si="0"/>
        <v>37</v>
      </c>
      <c r="AT3" s="44">
        <f t="shared" si="0"/>
        <v>38</v>
      </c>
      <c r="AU3" s="44">
        <f t="shared" si="0"/>
        <v>39</v>
      </c>
      <c r="AV3" s="44">
        <f t="shared" si="0"/>
        <v>40</v>
      </c>
      <c r="AW3" s="44">
        <f t="shared" si="0"/>
        <v>41</v>
      </c>
      <c r="AX3" s="44">
        <f t="shared" si="0"/>
        <v>42</v>
      </c>
      <c r="AY3" s="44">
        <f t="shared" si="0"/>
        <v>43</v>
      </c>
      <c r="AZ3" s="44">
        <f t="shared" si="0"/>
        <v>44</v>
      </c>
      <c r="BA3" s="44">
        <f t="shared" si="0"/>
        <v>45</v>
      </c>
      <c r="BB3" s="44">
        <f t="shared" si="0"/>
        <v>46</v>
      </c>
      <c r="BC3" s="44">
        <f t="shared" si="0"/>
        <v>47</v>
      </c>
      <c r="BD3" s="44">
        <f t="shared" si="0"/>
        <v>48</v>
      </c>
      <c r="BE3" s="44">
        <f t="shared" si="0"/>
        <v>49</v>
      </c>
      <c r="BF3" s="44">
        <f t="shared" ref="BF3" si="1">BE3+1</f>
        <v>50</v>
      </c>
      <c r="BG3" s="44">
        <f t="shared" ref="BG3" si="2">BF3+1</f>
        <v>51</v>
      </c>
      <c r="BH3" s="44">
        <f t="shared" si="0"/>
        <v>52</v>
      </c>
      <c r="BI3" s="44">
        <f t="shared" si="0"/>
        <v>53</v>
      </c>
      <c r="BJ3" s="44">
        <f t="shared" si="0"/>
        <v>54</v>
      </c>
      <c r="BK3" s="44">
        <f t="shared" si="0"/>
        <v>55</v>
      </c>
      <c r="BL3" s="44">
        <f t="shared" si="0"/>
        <v>56</v>
      </c>
      <c r="BM3" s="44">
        <f t="shared" si="0"/>
        <v>57</v>
      </c>
      <c r="BN3" s="44">
        <f t="shared" si="0"/>
        <v>58</v>
      </c>
      <c r="BO3" s="44">
        <f t="shared" si="0"/>
        <v>59</v>
      </c>
      <c r="BP3" s="44">
        <f t="shared" si="0"/>
        <v>60</v>
      </c>
      <c r="BQ3" s="44">
        <f t="shared" si="0"/>
        <v>61</v>
      </c>
      <c r="BR3" s="44">
        <f t="shared" si="0"/>
        <v>62</v>
      </c>
      <c r="BS3" s="44">
        <f t="shared" si="0"/>
        <v>63</v>
      </c>
      <c r="BT3" s="44">
        <f t="shared" si="0"/>
        <v>64</v>
      </c>
      <c r="BU3" s="44">
        <f t="shared" si="0"/>
        <v>65</v>
      </c>
      <c r="BV3" s="44">
        <f t="shared" si="0"/>
        <v>66</v>
      </c>
      <c r="BW3" s="44">
        <f>BV3+1</f>
        <v>67</v>
      </c>
      <c r="BX3" s="45">
        <f t="shared" si="0"/>
        <v>68</v>
      </c>
      <c r="CY3" s="47" t="s">
        <v>43</v>
      </c>
      <c r="CZ3" s="47"/>
    </row>
    <row r="4" spans="1:107" ht="14.15" customHeight="1" x14ac:dyDescent="0.35">
      <c r="A4" s="34"/>
      <c r="G4" s="38"/>
      <c r="H4" s="32"/>
      <c r="I4" s="48" t="s">
        <v>17</v>
      </c>
      <c r="J4" s="48"/>
      <c r="K4" s="48"/>
      <c r="L4" s="48"/>
      <c r="M4" s="38"/>
      <c r="N4" s="38"/>
      <c r="O4" s="38"/>
      <c r="P4" s="32"/>
      <c r="Q4" s="49"/>
      <c r="R4" s="50" t="s">
        <v>93</v>
      </c>
      <c r="S4" s="38"/>
      <c r="T4" s="38"/>
      <c r="U4" s="38"/>
      <c r="V4" s="38"/>
      <c r="W4" s="38"/>
      <c r="X4" s="38"/>
      <c r="Y4" s="38"/>
      <c r="Z4" s="38"/>
      <c r="AA4" s="38"/>
      <c r="AB4" s="38"/>
      <c r="AC4" s="38"/>
      <c r="AD4" s="38"/>
      <c r="AE4" s="38"/>
      <c r="AF4" s="38"/>
      <c r="AG4" s="38"/>
      <c r="AH4" s="32"/>
      <c r="AI4" s="32"/>
      <c r="AJ4" s="51"/>
      <c r="AK4" s="50" t="s">
        <v>18</v>
      </c>
      <c r="AL4" s="38"/>
      <c r="AM4" s="38"/>
      <c r="AN4" s="38"/>
      <c r="AO4" s="38"/>
      <c r="AP4" s="38"/>
      <c r="AQ4" s="32"/>
      <c r="AR4" s="32"/>
      <c r="AS4" s="32"/>
      <c r="AT4" s="32"/>
      <c r="AU4" s="32"/>
      <c r="AV4" s="32"/>
      <c r="AW4" s="32"/>
      <c r="AX4" s="32"/>
      <c r="AY4" s="32"/>
      <c r="AZ4" s="32"/>
      <c r="BA4" s="32"/>
      <c r="BB4" s="52" t="s">
        <v>5</v>
      </c>
      <c r="BC4" s="50" t="s">
        <v>58</v>
      </c>
      <c r="BD4" s="32"/>
      <c r="BE4" s="32"/>
      <c r="BF4" s="32"/>
      <c r="BG4" s="32"/>
      <c r="BH4" s="32"/>
      <c r="BI4" s="32"/>
      <c r="BJ4" s="32"/>
      <c r="BK4" s="32"/>
      <c r="BL4" s="32"/>
      <c r="BM4" s="32"/>
      <c r="BN4" s="32"/>
      <c r="BO4" s="32"/>
      <c r="BP4" s="32"/>
      <c r="BQ4" s="32"/>
      <c r="BR4" s="32"/>
      <c r="BS4" s="32"/>
      <c r="BT4" s="32"/>
      <c r="BU4" s="32"/>
      <c r="BV4" s="32"/>
      <c r="BW4" s="32"/>
      <c r="BX4" s="40"/>
      <c r="CY4" s="47"/>
      <c r="CZ4" s="47"/>
      <c r="DA4" s="53" t="s">
        <v>54</v>
      </c>
      <c r="DB4" s="54"/>
    </row>
    <row r="5" spans="1:107" ht="14.15" customHeight="1" x14ac:dyDescent="0.35">
      <c r="A5" s="34"/>
      <c r="B5" s="38"/>
      <c r="C5" s="38"/>
      <c r="D5" s="38"/>
      <c r="E5" s="38"/>
      <c r="F5" s="38"/>
      <c r="G5" s="38"/>
      <c r="H5" s="32"/>
      <c r="I5" s="48"/>
      <c r="J5" s="48"/>
      <c r="K5" s="48"/>
      <c r="L5" s="48"/>
      <c r="M5" s="38"/>
      <c r="N5" s="38"/>
      <c r="O5" s="38"/>
      <c r="P5" s="32"/>
      <c r="Q5" s="55"/>
      <c r="R5" s="50" t="s">
        <v>94</v>
      </c>
      <c r="S5" s="38"/>
      <c r="T5" s="38"/>
      <c r="U5" s="38"/>
      <c r="V5" s="38"/>
      <c r="W5" s="38"/>
      <c r="X5" s="38"/>
      <c r="Y5" s="38"/>
      <c r="Z5" s="38"/>
      <c r="AA5" s="38"/>
      <c r="AB5" s="38"/>
      <c r="AC5" s="38"/>
      <c r="AD5" s="38"/>
      <c r="AE5" s="38"/>
      <c r="AF5" s="38"/>
      <c r="AG5" s="38"/>
      <c r="AH5" s="32"/>
      <c r="AI5" s="32"/>
      <c r="AJ5" s="56"/>
      <c r="AK5" s="50" t="s">
        <v>57</v>
      </c>
      <c r="AL5" s="38"/>
      <c r="AM5" s="38"/>
      <c r="AN5" s="38"/>
      <c r="AO5" s="38"/>
      <c r="AP5" s="38"/>
      <c r="AQ5" s="32"/>
      <c r="AR5" s="32"/>
      <c r="AS5" s="32"/>
      <c r="AT5" s="32"/>
      <c r="AU5" s="32"/>
      <c r="AV5" s="32"/>
      <c r="AW5" s="32"/>
      <c r="AX5" s="32"/>
      <c r="AY5" s="32"/>
      <c r="AZ5" s="32"/>
      <c r="BA5" s="32"/>
      <c r="BB5" s="57" t="s">
        <v>3</v>
      </c>
      <c r="BC5" s="50" t="s">
        <v>59</v>
      </c>
      <c r="BD5" s="50"/>
      <c r="BE5" s="32"/>
      <c r="BF5" s="32"/>
      <c r="BG5" s="32"/>
      <c r="BH5" s="32"/>
      <c r="BI5" s="32"/>
      <c r="BJ5" s="32"/>
      <c r="BK5" s="32"/>
      <c r="BL5" s="32"/>
      <c r="BM5" s="32"/>
      <c r="BN5" s="32"/>
      <c r="BO5" s="58"/>
      <c r="BP5" s="32"/>
      <c r="BQ5" s="32"/>
      <c r="BR5" s="32"/>
      <c r="BS5" s="32"/>
      <c r="BT5" s="32"/>
      <c r="BU5" s="32"/>
      <c r="BV5" s="32"/>
      <c r="BW5" s="32"/>
      <c r="BX5" s="40"/>
      <c r="CY5" s="54"/>
      <c r="CZ5" s="59" t="s">
        <v>45</v>
      </c>
      <c r="DA5" s="60" t="s">
        <v>44</v>
      </c>
      <c r="DB5" s="54"/>
    </row>
    <row r="6" spans="1:107" ht="12" customHeight="1" thickBot="1" x14ac:dyDescent="0.4">
      <c r="A6" s="61"/>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3"/>
    </row>
    <row r="7" spans="1:107" s="230" customFormat="1" ht="14.15" customHeight="1" x14ac:dyDescent="0.25">
      <c r="A7" s="232"/>
      <c r="B7" s="225" t="s">
        <v>2</v>
      </c>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25"/>
      <c r="AM7" s="225"/>
      <c r="AN7" s="225"/>
      <c r="AO7" s="225"/>
      <c r="AP7" s="225"/>
      <c r="AQ7" s="225"/>
      <c r="AR7" s="225"/>
      <c r="AS7" s="225"/>
      <c r="AT7" s="225"/>
      <c r="AU7" s="225"/>
      <c r="AV7" s="225"/>
      <c r="AW7" s="225"/>
      <c r="AX7" s="225"/>
      <c r="AY7" s="225"/>
      <c r="AZ7" s="225"/>
      <c r="BA7" s="225"/>
      <c r="BB7" s="225"/>
      <c r="BC7" s="225"/>
      <c r="BD7" s="225"/>
      <c r="BE7" s="225"/>
      <c r="BF7" s="225"/>
      <c r="BG7" s="225"/>
      <c r="BH7" s="225"/>
      <c r="BI7" s="225"/>
      <c r="BJ7" s="225"/>
      <c r="BK7" s="225"/>
      <c r="BL7" s="225"/>
      <c r="BM7" s="225"/>
      <c r="BN7" s="225"/>
      <c r="BO7" s="225"/>
      <c r="BP7" s="225"/>
      <c r="BQ7" s="225"/>
      <c r="BR7" s="225"/>
      <c r="BS7" s="225"/>
      <c r="BT7" s="225"/>
      <c r="BU7" s="225"/>
      <c r="BV7" s="225"/>
      <c r="BW7" s="225"/>
      <c r="BX7" s="229"/>
      <c r="CY7" s="230">
        <f>(MAX(DA11:DA12)-DC8)/30</f>
        <v>18.899999999999999</v>
      </c>
      <c r="CZ7" s="233" t="s">
        <v>70</v>
      </c>
      <c r="DA7" s="234"/>
    </row>
    <row r="8" spans="1:107" ht="36.75" customHeight="1" x14ac:dyDescent="0.25">
      <c r="A8" s="34"/>
      <c r="B8" s="68"/>
      <c r="C8" s="68"/>
      <c r="D8" s="68"/>
      <c r="E8" s="68"/>
      <c r="F8" s="68"/>
      <c r="G8" s="69" t="s">
        <v>7</v>
      </c>
      <c r="H8" s="69"/>
      <c r="I8" s="70">
        <f>DC8</f>
        <v>42016</v>
      </c>
      <c r="J8" s="70">
        <f t="shared" ref="J8:BB8" si="3">I8+$CY8</f>
        <v>42025</v>
      </c>
      <c r="K8" s="70">
        <f t="shared" si="3"/>
        <v>42034</v>
      </c>
      <c r="L8" s="70">
        <f t="shared" si="3"/>
        <v>42043</v>
      </c>
      <c r="M8" s="70">
        <f t="shared" si="3"/>
        <v>42052</v>
      </c>
      <c r="N8" s="70">
        <f t="shared" si="3"/>
        <v>42061</v>
      </c>
      <c r="O8" s="70">
        <f t="shared" si="3"/>
        <v>42070</v>
      </c>
      <c r="P8" s="70">
        <f t="shared" si="3"/>
        <v>42079</v>
      </c>
      <c r="Q8" s="70">
        <f t="shared" si="3"/>
        <v>42088</v>
      </c>
      <c r="R8" s="70">
        <f t="shared" si="3"/>
        <v>42097</v>
      </c>
      <c r="S8" s="70">
        <f t="shared" si="3"/>
        <v>42106</v>
      </c>
      <c r="T8" s="70">
        <f t="shared" si="3"/>
        <v>42115</v>
      </c>
      <c r="U8" s="70">
        <f t="shared" si="3"/>
        <v>42124</v>
      </c>
      <c r="V8" s="70">
        <f t="shared" si="3"/>
        <v>42133</v>
      </c>
      <c r="W8" s="70">
        <f t="shared" si="3"/>
        <v>42142</v>
      </c>
      <c r="X8" s="70">
        <f t="shared" si="3"/>
        <v>42151</v>
      </c>
      <c r="Y8" s="70">
        <f t="shared" si="3"/>
        <v>42160</v>
      </c>
      <c r="Z8" s="70">
        <f t="shared" si="3"/>
        <v>42169</v>
      </c>
      <c r="AA8" s="70">
        <f t="shared" si="3"/>
        <v>42178</v>
      </c>
      <c r="AB8" s="70">
        <f t="shared" si="3"/>
        <v>42187</v>
      </c>
      <c r="AC8" s="70">
        <f t="shared" si="3"/>
        <v>42196</v>
      </c>
      <c r="AD8" s="70">
        <f t="shared" si="3"/>
        <v>42205</v>
      </c>
      <c r="AE8" s="70">
        <f t="shared" si="3"/>
        <v>42214</v>
      </c>
      <c r="AF8" s="70">
        <f t="shared" si="3"/>
        <v>42223</v>
      </c>
      <c r="AG8" s="70">
        <f t="shared" si="3"/>
        <v>42232</v>
      </c>
      <c r="AH8" s="70">
        <f t="shared" si="3"/>
        <v>42241</v>
      </c>
      <c r="AI8" s="70">
        <f t="shared" si="3"/>
        <v>42250</v>
      </c>
      <c r="AJ8" s="70">
        <f t="shared" si="3"/>
        <v>42259</v>
      </c>
      <c r="AK8" s="70">
        <f t="shared" si="3"/>
        <v>42268</v>
      </c>
      <c r="AL8" s="70">
        <f t="shared" si="3"/>
        <v>42277</v>
      </c>
      <c r="AM8" s="70">
        <f t="shared" si="3"/>
        <v>42286</v>
      </c>
      <c r="AN8" s="70">
        <f t="shared" si="3"/>
        <v>42295</v>
      </c>
      <c r="AO8" s="70">
        <f t="shared" si="3"/>
        <v>42304</v>
      </c>
      <c r="AP8" s="70">
        <f t="shared" si="3"/>
        <v>42313</v>
      </c>
      <c r="AQ8" s="70">
        <f t="shared" si="3"/>
        <v>42322</v>
      </c>
      <c r="AR8" s="70">
        <f t="shared" si="3"/>
        <v>42331</v>
      </c>
      <c r="AS8" s="70">
        <f t="shared" si="3"/>
        <v>42340</v>
      </c>
      <c r="AT8" s="70">
        <f t="shared" si="3"/>
        <v>42349</v>
      </c>
      <c r="AU8" s="70">
        <f t="shared" si="3"/>
        <v>42358</v>
      </c>
      <c r="AV8" s="70">
        <f t="shared" si="3"/>
        <v>42367</v>
      </c>
      <c r="AW8" s="70">
        <f t="shared" si="3"/>
        <v>42376</v>
      </c>
      <c r="AX8" s="70">
        <f t="shared" si="3"/>
        <v>42385</v>
      </c>
      <c r="AY8" s="70">
        <f t="shared" si="3"/>
        <v>42394</v>
      </c>
      <c r="AZ8" s="70">
        <f t="shared" si="3"/>
        <v>42403</v>
      </c>
      <c r="BA8" s="70">
        <f t="shared" si="3"/>
        <v>42412</v>
      </c>
      <c r="BB8" s="70">
        <f t="shared" si="3"/>
        <v>42421</v>
      </c>
      <c r="BC8" s="70">
        <f t="shared" ref="BC8:BL8" si="4">BB8+$CY8</f>
        <v>42430</v>
      </c>
      <c r="BD8" s="70">
        <f t="shared" si="4"/>
        <v>42439</v>
      </c>
      <c r="BE8" s="70">
        <f t="shared" si="4"/>
        <v>42448</v>
      </c>
      <c r="BF8" s="70">
        <f t="shared" si="4"/>
        <v>42457</v>
      </c>
      <c r="BG8" s="70">
        <f t="shared" si="4"/>
        <v>42466</v>
      </c>
      <c r="BH8" s="70">
        <f>BG8+$CY8</f>
        <v>42475</v>
      </c>
      <c r="BI8" s="70">
        <f t="shared" si="4"/>
        <v>42484</v>
      </c>
      <c r="BJ8" s="70">
        <f t="shared" si="4"/>
        <v>42493</v>
      </c>
      <c r="BK8" s="70">
        <f t="shared" si="4"/>
        <v>42502</v>
      </c>
      <c r="BL8" s="70">
        <f t="shared" si="4"/>
        <v>42511</v>
      </c>
      <c r="BM8" s="70">
        <f t="shared" ref="BM8:BX8" si="5">BL8+$CY8</f>
        <v>42520</v>
      </c>
      <c r="BN8" s="70">
        <f t="shared" si="5"/>
        <v>42529</v>
      </c>
      <c r="BO8" s="70">
        <f t="shared" si="5"/>
        <v>42538</v>
      </c>
      <c r="BP8" s="70">
        <f t="shared" si="5"/>
        <v>42547</v>
      </c>
      <c r="BQ8" s="70">
        <f t="shared" si="5"/>
        <v>42556</v>
      </c>
      <c r="BR8" s="70">
        <f t="shared" si="5"/>
        <v>42565</v>
      </c>
      <c r="BS8" s="70">
        <f t="shared" si="5"/>
        <v>42574</v>
      </c>
      <c r="BT8" s="70">
        <f t="shared" si="5"/>
        <v>42583</v>
      </c>
      <c r="BU8" s="70">
        <f t="shared" si="5"/>
        <v>42592</v>
      </c>
      <c r="BV8" s="70">
        <f t="shared" si="5"/>
        <v>42601</v>
      </c>
      <c r="BW8" s="70">
        <f t="shared" si="5"/>
        <v>42610</v>
      </c>
      <c r="BX8" s="71">
        <f t="shared" si="5"/>
        <v>42619</v>
      </c>
      <c r="CY8" s="67">
        <f>ROUND(CY7*DB8/(BX$3-4),0)</f>
        <v>9</v>
      </c>
      <c r="CZ8" s="72" t="s">
        <v>35</v>
      </c>
      <c r="DA8" s="73"/>
      <c r="DB8" s="22">
        <f>IF(DAY(DC8)&lt;15,31,30)</f>
        <v>31</v>
      </c>
      <c r="DC8" s="74">
        <f>INPUT!AL10</f>
        <v>42016</v>
      </c>
    </row>
    <row r="9" spans="1:107" ht="15" customHeight="1" x14ac:dyDescent="0.3">
      <c r="A9" s="75"/>
      <c r="B9" s="68"/>
      <c r="C9" s="68"/>
      <c r="D9" s="68"/>
      <c r="E9" s="68"/>
      <c r="F9" s="68"/>
      <c r="G9" s="76"/>
      <c r="H9" s="77" t="s">
        <v>98</v>
      </c>
      <c r="I9" s="78" t="str">
        <f>IF(OR(I10=$CY10,J10=$CY10,K10=$CY10,L10=$CY10),$DA11,"")</f>
        <v/>
      </c>
      <c r="J9" s="78"/>
      <c r="K9" s="78"/>
      <c r="L9" s="78"/>
      <c r="M9" s="78" t="str">
        <f>IF(OR(M10=$CY10,N10=$CY10,O10=$CY10,P10=$CY10),$DA11,"")</f>
        <v/>
      </c>
      <c r="N9" s="78"/>
      <c r="O9" s="78"/>
      <c r="P9" s="78"/>
      <c r="Q9" s="78" t="str">
        <f>IF(OR(Q10=$CY10,R10=$CY10,S10=$CY10,T10=$CY10),$DA11,"")</f>
        <v/>
      </c>
      <c r="R9" s="78"/>
      <c r="S9" s="78"/>
      <c r="T9" s="78"/>
      <c r="U9" s="78" t="str">
        <f>IF(OR(U10=$CY10,V10=$CY10,W10=$CY10,X10=$CY10),$DA11,"")</f>
        <v/>
      </c>
      <c r="V9" s="78"/>
      <c r="W9" s="78"/>
      <c r="X9" s="78"/>
      <c r="Y9" s="78" t="str">
        <f>IF(OR(Y10=$CY10,Z10=$CY10,AA10=$CY10,AB10=$CY10),$DA11,"")</f>
        <v/>
      </c>
      <c r="Z9" s="78"/>
      <c r="AA9" s="78"/>
      <c r="AB9" s="78"/>
      <c r="AC9" s="78" t="str">
        <f>IF(OR(AC10=$CY10,AD10=$CY10,AE10=$CY10,AF10=$CY10),$DA11,"")</f>
        <v/>
      </c>
      <c r="AD9" s="78"/>
      <c r="AE9" s="78"/>
      <c r="AF9" s="78"/>
      <c r="AG9" s="78" t="str">
        <f>IF(OR(AG10=$CY10,AH10=$CY10,AI10=$CY10,AJ10=$CY10),$DA11,"")</f>
        <v/>
      </c>
      <c r="AH9" s="78"/>
      <c r="AI9" s="78"/>
      <c r="AJ9" s="78"/>
      <c r="AK9" s="78" t="str">
        <f>IF(OR(AK10=$CY10,AL10=$CY10,AM10=$CY10,AN10=$CY10),$DA11,"")</f>
        <v/>
      </c>
      <c r="AL9" s="78"/>
      <c r="AM9" s="78"/>
      <c r="AN9" s="78"/>
      <c r="AO9" s="78" t="str">
        <f>IF(OR(AO10=$CY10,AP10=$CY10,AQ10=$CY10,AR10=$CY10),$DA11,"")</f>
        <v/>
      </c>
      <c r="AP9" s="78"/>
      <c r="AQ9" s="78"/>
      <c r="AR9" s="78"/>
      <c r="AS9" s="78" t="str">
        <f>IF(OR(AS10=$CY10,AT10=$CY10,AU10=$CY10,AV10=$CY10),$DA11,"")</f>
        <v/>
      </c>
      <c r="AT9" s="78"/>
      <c r="AU9" s="78"/>
      <c r="AV9" s="78"/>
      <c r="AW9" s="78" t="str">
        <f>IF(OR(AW10=$CY10,AX10=$CY10,AY10=$CY10,AZ10=$CY10),$DA11,"")</f>
        <v/>
      </c>
      <c r="AX9" s="78"/>
      <c r="AY9" s="78"/>
      <c r="AZ9" s="78"/>
      <c r="BA9" s="78" t="str">
        <f>IF(OR(BA10=$CY10,BB10=$CY10,BC10=$CY10,BD10=$CY10),$DA11,"")</f>
        <v/>
      </c>
      <c r="BB9" s="78"/>
      <c r="BC9" s="78"/>
      <c r="BD9" s="78"/>
      <c r="BE9" s="78">
        <f>IF(OR(BE10=$CY10,BF10=$CY10,BG10=$CY10,BH10=$CY10),$DA11,"")</f>
        <v>42445</v>
      </c>
      <c r="BF9" s="78"/>
      <c r="BG9" s="78"/>
      <c r="BH9" s="78"/>
      <c r="BI9" s="78" t="str">
        <f>IF(OR(BI10=$CY10,BJ10=$CY10,BK10=$CY10,BL10=$CY10),$DA11,"")</f>
        <v/>
      </c>
      <c r="BJ9" s="78"/>
      <c r="BK9" s="78"/>
      <c r="BL9" s="78"/>
      <c r="BM9" s="78" t="str">
        <f>IF(OR(BM10=$CY10,BN10=$CY10,BO10=$CY10,BP10=$CY10),$DA11,"")</f>
        <v/>
      </c>
      <c r="BN9" s="78"/>
      <c r="BO9" s="78"/>
      <c r="BP9" s="78"/>
      <c r="BQ9" s="78" t="str">
        <f>IF(OR(BQ10=$CY10,BR10=$CY10,BS10=$CY10,BT10=$CY10),$DA11,"")</f>
        <v/>
      </c>
      <c r="BR9" s="78"/>
      <c r="BS9" s="78"/>
      <c r="BT9" s="78"/>
      <c r="BU9" s="78" t="str">
        <f>IF(OR(BU10=$CY10,BV10=$CY10,BW10=$CY10,BX10=$CY10),$DA11,"")</f>
        <v/>
      </c>
      <c r="BV9" s="78"/>
      <c r="BW9" s="78"/>
      <c r="BX9" s="79"/>
      <c r="DC9" s="54"/>
    </row>
    <row r="10" spans="1:107" s="54" customFormat="1" ht="14.15" customHeight="1" x14ac:dyDescent="0.35">
      <c r="A10" s="75" t="s">
        <v>89</v>
      </c>
      <c r="B10" s="80" t="s">
        <v>91</v>
      </c>
      <c r="C10" s="80"/>
      <c r="D10" s="80"/>
      <c r="E10" s="80"/>
      <c r="F10" s="80"/>
      <c r="G10" s="76"/>
      <c r="H10" s="76"/>
      <c r="I10" s="81" t="str">
        <f t="shared" ref="I10:BB10" si="6">IF(AND($DA11&gt;H8+$CY8/2,$DA11&lt;J8-$CY8/2),$CY10,"")</f>
        <v/>
      </c>
      <c r="J10" s="81" t="str">
        <f t="shared" si="6"/>
        <v/>
      </c>
      <c r="K10" s="81" t="str">
        <f t="shared" si="6"/>
        <v/>
      </c>
      <c r="L10" s="81" t="str">
        <f t="shared" si="6"/>
        <v/>
      </c>
      <c r="M10" s="81" t="str">
        <f t="shared" si="6"/>
        <v/>
      </c>
      <c r="N10" s="81" t="str">
        <f t="shared" si="6"/>
        <v/>
      </c>
      <c r="O10" s="81" t="str">
        <f t="shared" si="6"/>
        <v/>
      </c>
      <c r="P10" s="81" t="str">
        <f t="shared" si="6"/>
        <v/>
      </c>
      <c r="Q10" s="81" t="str">
        <f t="shared" si="6"/>
        <v/>
      </c>
      <c r="R10" s="81" t="str">
        <f t="shared" si="6"/>
        <v/>
      </c>
      <c r="S10" s="81" t="str">
        <f t="shared" si="6"/>
        <v/>
      </c>
      <c r="T10" s="81" t="str">
        <f t="shared" si="6"/>
        <v/>
      </c>
      <c r="U10" s="81" t="str">
        <f t="shared" si="6"/>
        <v/>
      </c>
      <c r="V10" s="81" t="str">
        <f t="shared" si="6"/>
        <v/>
      </c>
      <c r="W10" s="81" t="str">
        <f t="shared" si="6"/>
        <v/>
      </c>
      <c r="X10" s="81" t="str">
        <f t="shared" si="6"/>
        <v/>
      </c>
      <c r="Y10" s="81" t="str">
        <f t="shared" si="6"/>
        <v/>
      </c>
      <c r="Z10" s="81" t="str">
        <f t="shared" si="6"/>
        <v/>
      </c>
      <c r="AA10" s="81" t="str">
        <f t="shared" si="6"/>
        <v/>
      </c>
      <c r="AB10" s="81" t="str">
        <f t="shared" si="6"/>
        <v/>
      </c>
      <c r="AC10" s="81" t="str">
        <f t="shared" si="6"/>
        <v/>
      </c>
      <c r="AD10" s="81" t="str">
        <f t="shared" si="6"/>
        <v/>
      </c>
      <c r="AE10" s="81" t="str">
        <f t="shared" si="6"/>
        <v/>
      </c>
      <c r="AF10" s="81" t="str">
        <f t="shared" si="6"/>
        <v/>
      </c>
      <c r="AG10" s="81" t="str">
        <f t="shared" si="6"/>
        <v/>
      </c>
      <c r="AH10" s="81" t="str">
        <f t="shared" si="6"/>
        <v/>
      </c>
      <c r="AI10" s="81" t="str">
        <f t="shared" si="6"/>
        <v/>
      </c>
      <c r="AJ10" s="81" t="str">
        <f t="shared" si="6"/>
        <v/>
      </c>
      <c r="AK10" s="81" t="str">
        <f t="shared" si="6"/>
        <v/>
      </c>
      <c r="AL10" s="81" t="str">
        <f t="shared" si="6"/>
        <v/>
      </c>
      <c r="AM10" s="81" t="str">
        <f t="shared" si="6"/>
        <v/>
      </c>
      <c r="AN10" s="81" t="str">
        <f t="shared" si="6"/>
        <v/>
      </c>
      <c r="AO10" s="81" t="str">
        <f t="shared" si="6"/>
        <v/>
      </c>
      <c r="AP10" s="81" t="str">
        <f t="shared" si="6"/>
        <v/>
      </c>
      <c r="AQ10" s="81" t="str">
        <f t="shared" si="6"/>
        <v/>
      </c>
      <c r="AR10" s="81" t="str">
        <f t="shared" si="6"/>
        <v/>
      </c>
      <c r="AS10" s="81" t="str">
        <f t="shared" si="6"/>
        <v/>
      </c>
      <c r="AT10" s="81" t="str">
        <f t="shared" si="6"/>
        <v/>
      </c>
      <c r="AU10" s="81" t="str">
        <f t="shared" si="6"/>
        <v/>
      </c>
      <c r="AV10" s="81" t="str">
        <f t="shared" si="6"/>
        <v/>
      </c>
      <c r="AW10" s="81" t="str">
        <f t="shared" si="6"/>
        <v/>
      </c>
      <c r="AX10" s="81" t="str">
        <f t="shared" si="6"/>
        <v/>
      </c>
      <c r="AY10" s="81" t="str">
        <f t="shared" si="6"/>
        <v/>
      </c>
      <c r="AZ10" s="81" t="str">
        <f t="shared" si="6"/>
        <v/>
      </c>
      <c r="BA10" s="81" t="str">
        <f t="shared" si="6"/>
        <v/>
      </c>
      <c r="BB10" s="81" t="str">
        <f t="shared" si="6"/>
        <v/>
      </c>
      <c r="BC10" s="81" t="str">
        <f t="shared" ref="BC10:BJ10" si="7">IF(AND($DA11&gt;BB8+$CY8/2,$DA11&lt;BD8-$CY8/2),$CY10,"")</f>
        <v/>
      </c>
      <c r="BD10" s="81" t="str">
        <f t="shared" si="7"/>
        <v/>
      </c>
      <c r="BE10" s="81" t="str">
        <f t="shared" si="7"/>
        <v>▼</v>
      </c>
      <c r="BF10" s="81" t="str">
        <f t="shared" si="7"/>
        <v/>
      </c>
      <c r="BG10" s="81" t="str">
        <f t="shared" si="7"/>
        <v/>
      </c>
      <c r="BH10" s="81" t="str">
        <f t="shared" si="7"/>
        <v/>
      </c>
      <c r="BI10" s="81" t="str">
        <f t="shared" si="7"/>
        <v/>
      </c>
      <c r="BJ10" s="81" t="str">
        <f t="shared" si="7"/>
        <v/>
      </c>
      <c r="BK10" s="81" t="str">
        <f t="shared" ref="BK10:BW10" si="8">IF(AND($DA11&gt;BJ8+$CY8/2,$DA11&lt;BL8-$CY8/2),$CY10,"")</f>
        <v/>
      </c>
      <c r="BL10" s="81" t="str">
        <f t="shared" si="8"/>
        <v/>
      </c>
      <c r="BM10" s="81" t="str">
        <f t="shared" si="8"/>
        <v/>
      </c>
      <c r="BN10" s="81" t="str">
        <f t="shared" si="8"/>
        <v/>
      </c>
      <c r="BO10" s="81" t="str">
        <f t="shared" si="8"/>
        <v/>
      </c>
      <c r="BP10" s="81" t="str">
        <f t="shared" si="8"/>
        <v/>
      </c>
      <c r="BQ10" s="81" t="str">
        <f t="shared" si="8"/>
        <v/>
      </c>
      <c r="BR10" s="81" t="str">
        <f t="shared" si="8"/>
        <v/>
      </c>
      <c r="BS10" s="81" t="str">
        <f t="shared" si="8"/>
        <v/>
      </c>
      <c r="BT10" s="81" t="str">
        <f t="shared" si="8"/>
        <v/>
      </c>
      <c r="BU10" s="81" t="str">
        <f t="shared" si="8"/>
        <v/>
      </c>
      <c r="BV10" s="81" t="str">
        <f t="shared" si="8"/>
        <v/>
      </c>
      <c r="BW10" s="81" t="str">
        <f t="shared" si="8"/>
        <v/>
      </c>
      <c r="BX10" s="82"/>
      <c r="CY10" s="54" t="s">
        <v>5</v>
      </c>
      <c r="CZ10" s="41" t="s">
        <v>88</v>
      </c>
      <c r="DA10" s="83" t="s">
        <v>82</v>
      </c>
    </row>
    <row r="11" spans="1:107" s="93" customFormat="1" ht="14.15" customHeight="1" x14ac:dyDescent="0.35">
      <c r="A11" s="84"/>
      <c r="B11" s="85"/>
      <c r="C11" s="85"/>
      <c r="D11" s="85"/>
      <c r="E11" s="85"/>
      <c r="F11" s="85"/>
      <c r="G11" s="86">
        <f>CZ11</f>
        <v>42459</v>
      </c>
      <c r="H11" s="87"/>
      <c r="I11" s="88" t="str">
        <f t="shared" ref="I11:BB11" si="9">IF(I8-$CY8/2&lt;$CZ11,$CY11,IF(I8-$CY8/2&gt;$DA11,$DB11,""))</f>
        <v>v</v>
      </c>
      <c r="J11" s="89" t="str">
        <f t="shared" si="9"/>
        <v>v</v>
      </c>
      <c r="K11" s="89" t="str">
        <f t="shared" si="9"/>
        <v>v</v>
      </c>
      <c r="L11" s="89" t="str">
        <f t="shared" si="9"/>
        <v>v</v>
      </c>
      <c r="M11" s="89" t="str">
        <f t="shared" si="9"/>
        <v>v</v>
      </c>
      <c r="N11" s="89" t="str">
        <f t="shared" si="9"/>
        <v>v</v>
      </c>
      <c r="O11" s="89" t="str">
        <f t="shared" si="9"/>
        <v>v</v>
      </c>
      <c r="P11" s="89" t="str">
        <f t="shared" si="9"/>
        <v>v</v>
      </c>
      <c r="Q11" s="89" t="str">
        <f t="shared" si="9"/>
        <v>v</v>
      </c>
      <c r="R11" s="89" t="str">
        <f t="shared" si="9"/>
        <v>v</v>
      </c>
      <c r="S11" s="89" t="str">
        <f t="shared" si="9"/>
        <v>v</v>
      </c>
      <c r="T11" s="89" t="str">
        <f t="shared" si="9"/>
        <v>v</v>
      </c>
      <c r="U11" s="89" t="str">
        <f t="shared" si="9"/>
        <v>v</v>
      </c>
      <c r="V11" s="89" t="str">
        <f t="shared" si="9"/>
        <v>v</v>
      </c>
      <c r="W11" s="89" t="str">
        <f t="shared" si="9"/>
        <v>v</v>
      </c>
      <c r="X11" s="89" t="str">
        <f t="shared" si="9"/>
        <v>v</v>
      </c>
      <c r="Y11" s="89" t="str">
        <f t="shared" si="9"/>
        <v>v</v>
      </c>
      <c r="Z11" s="89" t="str">
        <f t="shared" si="9"/>
        <v>v</v>
      </c>
      <c r="AA11" s="89" t="str">
        <f t="shared" si="9"/>
        <v>v</v>
      </c>
      <c r="AB11" s="89" t="str">
        <f t="shared" si="9"/>
        <v>v</v>
      </c>
      <c r="AC11" s="89" t="str">
        <f t="shared" si="9"/>
        <v>v</v>
      </c>
      <c r="AD11" s="89" t="str">
        <f t="shared" si="9"/>
        <v>v</v>
      </c>
      <c r="AE11" s="89" t="str">
        <f t="shared" si="9"/>
        <v>v</v>
      </c>
      <c r="AF11" s="89" t="str">
        <f t="shared" si="9"/>
        <v>v</v>
      </c>
      <c r="AG11" s="89" t="str">
        <f t="shared" si="9"/>
        <v>v</v>
      </c>
      <c r="AH11" s="89" t="str">
        <f t="shared" si="9"/>
        <v>v</v>
      </c>
      <c r="AI11" s="89" t="str">
        <f t="shared" si="9"/>
        <v>v</v>
      </c>
      <c r="AJ11" s="89" t="str">
        <f t="shared" si="9"/>
        <v>v</v>
      </c>
      <c r="AK11" s="89" t="str">
        <f t="shared" si="9"/>
        <v>v</v>
      </c>
      <c r="AL11" s="89" t="str">
        <f t="shared" si="9"/>
        <v>v</v>
      </c>
      <c r="AM11" s="89" t="str">
        <f t="shared" si="9"/>
        <v>v</v>
      </c>
      <c r="AN11" s="89" t="str">
        <f t="shared" si="9"/>
        <v>v</v>
      </c>
      <c r="AO11" s="89" t="str">
        <f t="shared" si="9"/>
        <v>v</v>
      </c>
      <c r="AP11" s="89" t="str">
        <f t="shared" si="9"/>
        <v>v</v>
      </c>
      <c r="AQ11" s="89" t="str">
        <f t="shared" si="9"/>
        <v>v</v>
      </c>
      <c r="AR11" s="89" t="str">
        <f t="shared" si="9"/>
        <v>v</v>
      </c>
      <c r="AS11" s="89" t="str">
        <f t="shared" si="9"/>
        <v>v</v>
      </c>
      <c r="AT11" s="89" t="str">
        <f t="shared" si="9"/>
        <v>v</v>
      </c>
      <c r="AU11" s="89" t="str">
        <f t="shared" si="9"/>
        <v>v</v>
      </c>
      <c r="AV11" s="89" t="str">
        <f t="shared" si="9"/>
        <v>v</v>
      </c>
      <c r="AW11" s="89" t="str">
        <f t="shared" si="9"/>
        <v>v</v>
      </c>
      <c r="AX11" s="89" t="str">
        <f t="shared" si="9"/>
        <v>v</v>
      </c>
      <c r="AY11" s="89" t="str">
        <f t="shared" si="9"/>
        <v>v</v>
      </c>
      <c r="AZ11" s="89" t="str">
        <f t="shared" si="9"/>
        <v>v</v>
      </c>
      <c r="BA11" s="89" t="str">
        <f t="shared" si="9"/>
        <v>v</v>
      </c>
      <c r="BB11" s="89" t="str">
        <f t="shared" si="9"/>
        <v>v</v>
      </c>
      <c r="BC11" s="89" t="str">
        <f t="shared" ref="BC11:BJ11" si="10">IF(BC8-$CY8/2&lt;$CZ11,$CY11,IF(BC8-$CY8/2&gt;$DA11,$DB11,""))</f>
        <v>v</v>
      </c>
      <c r="BD11" s="89" t="str">
        <f t="shared" si="10"/>
        <v>v</v>
      </c>
      <c r="BE11" s="89" t="str">
        <f t="shared" si="10"/>
        <v>v</v>
      </c>
      <c r="BF11" s="89" t="str">
        <f>IF(BF8-$CY8/2&lt;$CZ11,$CY11,IF(BF8-$CY8/2&gt;$DA11,$DB11,""))</f>
        <v>v</v>
      </c>
      <c r="BG11" s="89" t="str">
        <f t="shared" si="10"/>
        <v>.</v>
      </c>
      <c r="BH11" s="89" t="str">
        <f t="shared" si="10"/>
        <v>.</v>
      </c>
      <c r="BI11" s="89" t="str">
        <f t="shared" si="10"/>
        <v>.</v>
      </c>
      <c r="BJ11" s="89" t="str">
        <f t="shared" si="10"/>
        <v>.</v>
      </c>
      <c r="BK11" s="89" t="str">
        <f t="shared" ref="BK11:BX11" si="11">IF(BK8-$CY8/2&lt;$CZ11,$CY11,IF(BK8-$CY8/2&gt;$DA11,$DB11,""))</f>
        <v>.</v>
      </c>
      <c r="BL11" s="89" t="str">
        <f t="shared" si="11"/>
        <v>.</v>
      </c>
      <c r="BM11" s="89" t="str">
        <f t="shared" si="11"/>
        <v>.</v>
      </c>
      <c r="BN11" s="89" t="str">
        <f t="shared" si="11"/>
        <v>.</v>
      </c>
      <c r="BO11" s="89" t="str">
        <f t="shared" si="11"/>
        <v>.</v>
      </c>
      <c r="BP11" s="89" t="str">
        <f t="shared" si="11"/>
        <v>.</v>
      </c>
      <c r="BQ11" s="89" t="str">
        <f t="shared" si="11"/>
        <v>.</v>
      </c>
      <c r="BR11" s="89" t="str">
        <f t="shared" si="11"/>
        <v>.</v>
      </c>
      <c r="BS11" s="89" t="str">
        <f t="shared" si="11"/>
        <v>.</v>
      </c>
      <c r="BT11" s="89" t="str">
        <f t="shared" si="11"/>
        <v>.</v>
      </c>
      <c r="BU11" s="89" t="str">
        <f t="shared" si="11"/>
        <v>.</v>
      </c>
      <c r="BV11" s="89" t="str">
        <f t="shared" si="11"/>
        <v>.</v>
      </c>
      <c r="BW11" s="89" t="str">
        <f t="shared" si="11"/>
        <v>.</v>
      </c>
      <c r="BX11" s="90" t="str">
        <f t="shared" si="11"/>
        <v>.</v>
      </c>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t="s">
        <v>8</v>
      </c>
      <c r="CZ11" s="91">
        <f>INPUT!AL8</f>
        <v>42459</v>
      </c>
      <c r="DA11" s="92">
        <f>INPUT!AL14</f>
        <v>42445</v>
      </c>
      <c r="DB11" s="54" t="s">
        <v>9</v>
      </c>
    </row>
    <row r="12" spans="1:107" s="101" customFormat="1" ht="14.15" customHeight="1" x14ac:dyDescent="0.35">
      <c r="A12" s="94"/>
      <c r="B12" s="95" t="s">
        <v>92</v>
      </c>
      <c r="C12" s="95"/>
      <c r="D12" s="95"/>
      <c r="E12" s="95"/>
      <c r="F12" s="95"/>
      <c r="G12" s="96">
        <f>CZ12</f>
        <v>42339</v>
      </c>
      <c r="H12" s="97"/>
      <c r="I12" s="98" t="str">
        <f t="shared" ref="I12:BB12" si="12">IF(I8-$CY8/2&lt;$CZ12,$CY12,IF(I8-$CY8/2&gt;$DA12,$DB12,""))</f>
        <v>a</v>
      </c>
      <c r="J12" s="99" t="str">
        <f t="shared" si="12"/>
        <v>a</v>
      </c>
      <c r="K12" s="99" t="str">
        <f t="shared" si="12"/>
        <v>a</v>
      </c>
      <c r="L12" s="99" t="str">
        <f t="shared" si="12"/>
        <v>a</v>
      </c>
      <c r="M12" s="99" t="str">
        <f t="shared" si="12"/>
        <v>a</v>
      </c>
      <c r="N12" s="99" t="str">
        <f t="shared" si="12"/>
        <v>a</v>
      </c>
      <c r="O12" s="99" t="str">
        <f t="shared" si="12"/>
        <v>a</v>
      </c>
      <c r="P12" s="99" t="str">
        <f t="shared" si="12"/>
        <v>a</v>
      </c>
      <c r="Q12" s="99" t="str">
        <f t="shared" si="12"/>
        <v>a</v>
      </c>
      <c r="R12" s="99" t="str">
        <f t="shared" si="12"/>
        <v>a</v>
      </c>
      <c r="S12" s="99" t="str">
        <f t="shared" si="12"/>
        <v>a</v>
      </c>
      <c r="T12" s="99" t="str">
        <f t="shared" si="12"/>
        <v>a</v>
      </c>
      <c r="U12" s="99" t="str">
        <f t="shared" si="12"/>
        <v>a</v>
      </c>
      <c r="V12" s="99" t="str">
        <f t="shared" si="12"/>
        <v>a</v>
      </c>
      <c r="W12" s="99" t="str">
        <f t="shared" si="12"/>
        <v>a</v>
      </c>
      <c r="X12" s="99" t="str">
        <f t="shared" si="12"/>
        <v>a</v>
      </c>
      <c r="Y12" s="99" t="str">
        <f t="shared" si="12"/>
        <v>a</v>
      </c>
      <c r="Z12" s="99" t="str">
        <f t="shared" si="12"/>
        <v>a</v>
      </c>
      <c r="AA12" s="99" t="str">
        <f t="shared" si="12"/>
        <v>a</v>
      </c>
      <c r="AB12" s="99" t="str">
        <f t="shared" si="12"/>
        <v>a</v>
      </c>
      <c r="AC12" s="99" t="str">
        <f t="shared" si="12"/>
        <v>a</v>
      </c>
      <c r="AD12" s="99" t="str">
        <f t="shared" si="12"/>
        <v>a</v>
      </c>
      <c r="AE12" s="99" t="str">
        <f t="shared" si="12"/>
        <v>a</v>
      </c>
      <c r="AF12" s="99" t="str">
        <f t="shared" si="12"/>
        <v>a</v>
      </c>
      <c r="AG12" s="99" t="str">
        <f t="shared" si="12"/>
        <v>a</v>
      </c>
      <c r="AH12" s="99" t="str">
        <f t="shared" si="12"/>
        <v>a</v>
      </c>
      <c r="AI12" s="99" t="str">
        <f t="shared" si="12"/>
        <v>a</v>
      </c>
      <c r="AJ12" s="99" t="str">
        <f t="shared" si="12"/>
        <v>a</v>
      </c>
      <c r="AK12" s="99" t="str">
        <f t="shared" si="12"/>
        <v>a</v>
      </c>
      <c r="AL12" s="99" t="str">
        <f t="shared" si="12"/>
        <v>a</v>
      </c>
      <c r="AM12" s="99" t="str">
        <f t="shared" si="12"/>
        <v>a</v>
      </c>
      <c r="AN12" s="99" t="str">
        <f t="shared" si="12"/>
        <v>a</v>
      </c>
      <c r="AO12" s="99" t="str">
        <f t="shared" si="12"/>
        <v>a</v>
      </c>
      <c r="AP12" s="99" t="str">
        <f t="shared" si="12"/>
        <v>a</v>
      </c>
      <c r="AQ12" s="99" t="str">
        <f t="shared" si="12"/>
        <v>a</v>
      </c>
      <c r="AR12" s="99" t="str">
        <f t="shared" si="12"/>
        <v>a</v>
      </c>
      <c r="AS12" s="99" t="str">
        <f t="shared" si="12"/>
        <v>a</v>
      </c>
      <c r="AT12" s="99" t="str">
        <f t="shared" si="12"/>
        <v/>
      </c>
      <c r="AU12" s="99" t="str">
        <f t="shared" si="12"/>
        <v/>
      </c>
      <c r="AV12" s="99" t="str">
        <f t="shared" si="12"/>
        <v/>
      </c>
      <c r="AW12" s="99" t="str">
        <f t="shared" si="12"/>
        <v/>
      </c>
      <c r="AX12" s="99" t="str">
        <f t="shared" si="12"/>
        <v/>
      </c>
      <c r="AY12" s="99" t="str">
        <f t="shared" si="12"/>
        <v/>
      </c>
      <c r="AZ12" s="99" t="str">
        <f t="shared" si="12"/>
        <v/>
      </c>
      <c r="BA12" s="99" t="str">
        <f t="shared" si="12"/>
        <v/>
      </c>
      <c r="BB12" s="99" t="str">
        <f t="shared" si="12"/>
        <v/>
      </c>
      <c r="BC12" s="99" t="str">
        <f t="shared" ref="BC12:BJ12" si="13">IF(BC8-$CY8/2&lt;$CZ12,$CY12,IF(BC8-$CY8/2&gt;$DA12,$DB12,""))</f>
        <v/>
      </c>
      <c r="BD12" s="99" t="str">
        <f t="shared" si="13"/>
        <v/>
      </c>
      <c r="BE12" s="99" t="str">
        <f t="shared" si="13"/>
        <v/>
      </c>
      <c r="BF12" s="99" t="str">
        <f t="shared" si="13"/>
        <v/>
      </c>
      <c r="BG12" s="99" t="str">
        <f t="shared" si="13"/>
        <v/>
      </c>
      <c r="BH12" s="99" t="str">
        <f t="shared" si="13"/>
        <v/>
      </c>
      <c r="BI12" s="99" t="str">
        <f t="shared" si="13"/>
        <v/>
      </c>
      <c r="BJ12" s="99" t="str">
        <f t="shared" si="13"/>
        <v/>
      </c>
      <c r="BK12" s="99" t="str">
        <f t="shared" ref="BK12:BX12" si="14">IF(BK8-$CY8/2&lt;$CZ12,$CY12,IF(BK8-$CY8/2&gt;$DA12,$DB12,""))</f>
        <v/>
      </c>
      <c r="BL12" s="99" t="str">
        <f t="shared" si="14"/>
        <v/>
      </c>
      <c r="BM12" s="99" t="str">
        <f t="shared" si="14"/>
        <v/>
      </c>
      <c r="BN12" s="99" t="str">
        <f t="shared" si="14"/>
        <v/>
      </c>
      <c r="BO12" s="99" t="str">
        <f t="shared" si="14"/>
        <v/>
      </c>
      <c r="BP12" s="99" t="str">
        <f t="shared" si="14"/>
        <v/>
      </c>
      <c r="BQ12" s="99" t="str">
        <f t="shared" si="14"/>
        <v/>
      </c>
      <c r="BR12" s="99" t="str">
        <f t="shared" si="14"/>
        <v/>
      </c>
      <c r="BS12" s="99" t="str">
        <f t="shared" si="14"/>
        <v/>
      </c>
      <c r="BT12" s="99" t="str">
        <f t="shared" si="14"/>
        <v/>
      </c>
      <c r="BU12" s="99" t="str">
        <f t="shared" si="14"/>
        <v>.</v>
      </c>
      <c r="BV12" s="99" t="str">
        <f t="shared" si="14"/>
        <v>.</v>
      </c>
      <c r="BW12" s="99" t="str">
        <f t="shared" si="14"/>
        <v>.</v>
      </c>
      <c r="BX12" s="100" t="str">
        <f t="shared" si="14"/>
        <v>.</v>
      </c>
      <c r="CY12" s="101" t="s">
        <v>10</v>
      </c>
      <c r="CZ12" s="102">
        <f>INPUT!AL17</f>
        <v>42339</v>
      </c>
      <c r="DA12" s="103">
        <f>INPUT!AL18</f>
        <v>42583</v>
      </c>
      <c r="DB12" s="101" t="s">
        <v>9</v>
      </c>
    </row>
    <row r="13" spans="1:107" s="101" customFormat="1" ht="14.15" customHeight="1" x14ac:dyDescent="0.35">
      <c r="A13" s="94" t="s">
        <v>90</v>
      </c>
      <c r="B13" s="104"/>
      <c r="C13" s="104"/>
      <c r="D13" s="104"/>
      <c r="E13" s="104"/>
      <c r="F13" s="104"/>
      <c r="G13" s="105"/>
      <c r="H13" s="105"/>
      <c r="I13" s="106" t="str">
        <f>IF(AND($DA12&gt;H8+$CY8/2,$DA12&lt;J8-$CY8/2),$CY13,"")</f>
        <v/>
      </c>
      <c r="J13" s="106" t="str">
        <f t="shared" ref="J13" si="15">IF(AND($DA12&gt;I8+$CY8/2,$DA12&lt;K8-$CY8/2),$CY13,"")</f>
        <v/>
      </c>
      <c r="K13" s="106" t="str">
        <f t="shared" ref="K13" si="16">IF(AND($DA12&gt;J8+$CY8/2,$DA12&lt;L8-$CY8/2),$CY13,"")</f>
        <v/>
      </c>
      <c r="L13" s="106" t="str">
        <f t="shared" ref="L13" si="17">IF(AND($DA12&gt;K8+$CY8/2,$DA12&lt;M8-$CY8/2),$CY13,"")</f>
        <v/>
      </c>
      <c r="M13" s="106" t="str">
        <f t="shared" ref="M13" si="18">IF(AND($DA12&gt;L8+$CY8/2,$DA12&lt;N8-$CY8/2),$CY13,"")</f>
        <v/>
      </c>
      <c r="N13" s="106" t="str">
        <f t="shared" ref="N13" si="19">IF(AND($DA12&gt;M8+$CY8/2,$DA12&lt;O8-$CY8/2),$CY13,"")</f>
        <v/>
      </c>
      <c r="O13" s="106" t="str">
        <f t="shared" ref="O13" si="20">IF(AND($DA12&gt;N8+$CY8/2,$DA12&lt;P8-$CY8/2),$CY13,"")</f>
        <v/>
      </c>
      <c r="P13" s="106" t="str">
        <f t="shared" ref="P13" si="21">IF(AND($DA12&gt;O8+$CY8/2,$DA12&lt;Q8-$CY8/2),$CY13,"")</f>
        <v/>
      </c>
      <c r="Q13" s="106" t="str">
        <f t="shared" ref="Q13" si="22">IF(AND($DA12&gt;P8+$CY8/2,$DA12&lt;R8-$CY8/2),$CY13,"")</f>
        <v/>
      </c>
      <c r="R13" s="106" t="str">
        <f t="shared" ref="R13" si="23">IF(AND($DA12&gt;Q8+$CY8/2,$DA12&lt;S8-$CY8/2),$CY13,"")</f>
        <v/>
      </c>
      <c r="S13" s="106" t="str">
        <f t="shared" ref="S13" si="24">IF(AND($DA12&gt;R8+$CY8/2,$DA12&lt;T8-$CY8/2),$CY13,"")</f>
        <v/>
      </c>
      <c r="T13" s="106" t="str">
        <f t="shared" ref="T13" si="25">IF(AND($DA12&gt;S8+$CY8/2,$DA12&lt;U8-$CY8/2),$CY13,"")</f>
        <v/>
      </c>
      <c r="U13" s="106" t="str">
        <f t="shared" ref="U13" si="26">IF(AND($DA12&gt;T8+$CY8/2,$DA12&lt;V8-$CY8/2),$CY13,"")</f>
        <v/>
      </c>
      <c r="V13" s="106" t="str">
        <f t="shared" ref="V13" si="27">IF(AND($DA12&gt;U8+$CY8/2,$DA12&lt;W8-$CY8/2),$CY13,"")</f>
        <v/>
      </c>
      <c r="W13" s="106" t="str">
        <f t="shared" ref="W13" si="28">IF(AND($DA12&gt;V8+$CY8/2,$DA12&lt;X8-$CY8/2),$CY13,"")</f>
        <v/>
      </c>
      <c r="X13" s="106" t="str">
        <f t="shared" ref="X13" si="29">IF(AND($DA12&gt;W8+$CY8/2,$DA12&lt;Y8-$CY8/2),$CY13,"")</f>
        <v/>
      </c>
      <c r="Y13" s="106" t="str">
        <f t="shared" ref="Y13" si="30">IF(AND($DA12&gt;X8+$CY8/2,$DA12&lt;Z8-$CY8/2),$CY13,"")</f>
        <v/>
      </c>
      <c r="Z13" s="106" t="str">
        <f t="shared" ref="Z13" si="31">IF(AND($DA12&gt;Y8+$CY8/2,$DA12&lt;AA8-$CY8/2),$CY13,"")</f>
        <v/>
      </c>
      <c r="AA13" s="106" t="str">
        <f t="shared" ref="AA13" si="32">IF(AND($DA12&gt;Z8+$CY8/2,$DA12&lt;AB8-$CY8/2),$CY13,"")</f>
        <v/>
      </c>
      <c r="AB13" s="106" t="str">
        <f t="shared" ref="AB13" si="33">IF(AND($DA12&gt;AA8+$CY8/2,$DA12&lt;AC8-$CY8/2),$CY13,"")</f>
        <v/>
      </c>
      <c r="AC13" s="106" t="str">
        <f t="shared" ref="AC13" si="34">IF(AND($DA12&gt;AB8+$CY8/2,$DA12&lt;AD8-$CY8/2),$CY13,"")</f>
        <v/>
      </c>
      <c r="AD13" s="106" t="str">
        <f t="shared" ref="AD13" si="35">IF(AND($DA12&gt;AC8+$CY8/2,$DA12&lt;AE8-$CY8/2),$CY13,"")</f>
        <v/>
      </c>
      <c r="AE13" s="106" t="str">
        <f t="shared" ref="AE13" si="36">IF(AND($DA12&gt;AD8+$CY8/2,$DA12&lt;AF8-$CY8/2),$CY13,"")</f>
        <v/>
      </c>
      <c r="AF13" s="106" t="str">
        <f t="shared" ref="AF13" si="37">IF(AND($DA12&gt;AE8+$CY8/2,$DA12&lt;AG8-$CY8/2),$CY13,"")</f>
        <v/>
      </c>
      <c r="AG13" s="106" t="str">
        <f t="shared" ref="AG13" si="38">IF(AND($DA12&gt;AF8+$CY8/2,$DA12&lt;AH8-$CY8/2),$CY13,"")</f>
        <v/>
      </c>
      <c r="AH13" s="106" t="str">
        <f t="shared" ref="AH13" si="39">IF(AND($DA12&gt;AG8+$CY8/2,$DA12&lt;AI8-$CY8/2),$CY13,"")</f>
        <v/>
      </c>
      <c r="AI13" s="106" t="str">
        <f t="shared" ref="AI13" si="40">IF(AND($DA12&gt;AH8+$CY8/2,$DA12&lt;AJ8-$CY8/2),$CY13,"")</f>
        <v/>
      </c>
      <c r="AJ13" s="106" t="str">
        <f t="shared" ref="AJ13" si="41">IF(AND($DA12&gt;AI8+$CY8/2,$DA12&lt;AK8-$CY8/2),$CY13,"")</f>
        <v/>
      </c>
      <c r="AK13" s="106" t="str">
        <f t="shared" ref="AK13" si="42">IF(AND($DA12&gt;AJ8+$CY8/2,$DA12&lt;AL8-$CY8/2),$CY13,"")</f>
        <v/>
      </c>
      <c r="AL13" s="106" t="str">
        <f t="shared" ref="AL13" si="43">IF(AND($DA12&gt;AK8+$CY8/2,$DA12&lt;AM8-$CY8/2),$CY13,"")</f>
        <v/>
      </c>
      <c r="AM13" s="106" t="str">
        <f t="shared" ref="AM13" si="44">IF(AND($DA12&gt;AL8+$CY8/2,$DA12&lt;AN8-$CY8/2),$CY13,"")</f>
        <v/>
      </c>
      <c r="AN13" s="106" t="str">
        <f t="shared" ref="AN13" si="45">IF(AND($DA12&gt;AM8+$CY8/2,$DA12&lt;AO8-$CY8/2),$CY13,"")</f>
        <v/>
      </c>
      <c r="AO13" s="106" t="str">
        <f t="shared" ref="AO13" si="46">IF(AND($DA12&gt;AN8+$CY8/2,$DA12&lt;AP8-$CY8/2),$CY13,"")</f>
        <v/>
      </c>
      <c r="AP13" s="106" t="str">
        <f t="shared" ref="AP13" si="47">IF(AND($DA12&gt;AO8+$CY8/2,$DA12&lt;AQ8-$CY8/2),$CY13,"")</f>
        <v/>
      </c>
      <c r="AQ13" s="106" t="str">
        <f t="shared" ref="AQ13" si="48">IF(AND($DA12&gt;AP8+$CY8/2,$DA12&lt;AR8-$CY8/2),$CY13,"")</f>
        <v/>
      </c>
      <c r="AR13" s="106" t="str">
        <f t="shared" ref="AR13" si="49">IF(AND($DA12&gt;AQ8+$CY8/2,$DA12&lt;AS8-$CY8/2),$CY13,"")</f>
        <v/>
      </c>
      <c r="AS13" s="106" t="str">
        <f t="shared" ref="AS13" si="50">IF(AND($DA12&gt;AR8+$CY8/2,$DA12&lt;AT8-$CY8/2),$CY13,"")</f>
        <v/>
      </c>
      <c r="AT13" s="106" t="str">
        <f t="shared" ref="AT13" si="51">IF(AND($DA12&gt;AS8+$CY8/2,$DA12&lt;AU8-$CY8/2),$CY13,"")</f>
        <v/>
      </c>
      <c r="AU13" s="106" t="str">
        <f t="shared" ref="AU13" si="52">IF(AND($DA12&gt;AT8+$CY8/2,$DA12&lt;AV8-$CY8/2),$CY13,"")</f>
        <v/>
      </c>
      <c r="AV13" s="106" t="str">
        <f t="shared" ref="AV13" si="53">IF(AND($DA12&gt;AU8+$CY8/2,$DA12&lt;AW8-$CY8/2),$CY13,"")</f>
        <v/>
      </c>
      <c r="AW13" s="106" t="str">
        <f t="shared" ref="AW13" si="54">IF(AND($DA12&gt;AV8+$CY8/2,$DA12&lt;AX8-$CY8/2),$CY13,"")</f>
        <v/>
      </c>
      <c r="AX13" s="106" t="str">
        <f t="shared" ref="AX13" si="55">IF(AND($DA12&gt;AW8+$CY8/2,$DA12&lt;AY8-$CY8/2),$CY13,"")</f>
        <v/>
      </c>
      <c r="AY13" s="106" t="str">
        <f t="shared" ref="AY13" si="56">IF(AND($DA12&gt;AX8+$CY8/2,$DA12&lt;AZ8-$CY8/2),$CY13,"")</f>
        <v/>
      </c>
      <c r="AZ13" s="106" t="str">
        <f t="shared" ref="AZ13" si="57">IF(AND($DA12&gt;AY8+$CY8/2,$DA12&lt;BA8-$CY8/2),$CY13,"")</f>
        <v/>
      </c>
      <c r="BA13" s="106" t="str">
        <f t="shared" ref="BA13" si="58">IF(AND($DA12&gt;AZ8+$CY8/2,$DA12&lt;BB8-$CY8/2),$CY13,"")</f>
        <v/>
      </c>
      <c r="BB13" s="106" t="str">
        <f t="shared" ref="BB13" si="59">IF(AND($DA12&gt;BA8+$CY8/2,$DA12&lt;BC8-$CY8/2),$CY13,"")</f>
        <v/>
      </c>
      <c r="BC13" s="106" t="str">
        <f t="shared" ref="BC13" si="60">IF(AND($DA12&gt;BB8+$CY8/2,$DA12&lt;BD8-$CY8/2),$CY13,"")</f>
        <v/>
      </c>
      <c r="BD13" s="106" t="str">
        <f t="shared" ref="BD13" si="61">IF(AND($DA12&gt;BC8+$CY8/2,$DA12&lt;BE8-$CY8/2),$CY13,"")</f>
        <v/>
      </c>
      <c r="BE13" s="106" t="str">
        <f t="shared" ref="BE13" si="62">IF(AND($DA12&gt;BD8+$CY8/2,$DA12&lt;BF8-$CY8/2),$CY13,"")</f>
        <v/>
      </c>
      <c r="BF13" s="106" t="str">
        <f t="shared" ref="BF13" si="63">IF(AND($DA12&gt;BE8+$CY8/2,$DA12&lt;BG8-$CY8/2),$CY13,"")</f>
        <v/>
      </c>
      <c r="BG13" s="106" t="str">
        <f t="shared" ref="BG13" si="64">IF(AND($DA12&gt;BF8+$CY8/2,$DA12&lt;BH8-$CY8/2),$CY13,"")</f>
        <v/>
      </c>
      <c r="BH13" s="106" t="str">
        <f t="shared" ref="BH13" si="65">IF(AND($DA12&gt;BG8+$CY8/2,$DA12&lt;BI8-$CY8/2),$CY13,"")</f>
        <v/>
      </c>
      <c r="BI13" s="106" t="str">
        <f t="shared" ref="BI13" si="66">IF(AND($DA12&gt;BH8+$CY8/2,$DA12&lt;BJ8-$CY8/2),$CY13,"")</f>
        <v/>
      </c>
      <c r="BJ13" s="106" t="str">
        <f t="shared" ref="BJ13" si="67">IF(AND($DA12&gt;BI8+$CY8/2,$DA12&lt;BK8-$CY8/2),$CY13,"")</f>
        <v/>
      </c>
      <c r="BK13" s="106" t="str">
        <f t="shared" ref="BK13" si="68">IF(AND($DA12&gt;BJ8+$CY8/2,$DA12&lt;BL8-$CY8/2),$CY13,"")</f>
        <v/>
      </c>
      <c r="BL13" s="106" t="str">
        <f t="shared" ref="BL13" si="69">IF(AND($DA12&gt;BK8+$CY8/2,$DA12&lt;BM8-$CY8/2),$CY13,"")</f>
        <v/>
      </c>
      <c r="BM13" s="106" t="str">
        <f t="shared" ref="BM13" si="70">IF(AND($DA12&gt;BL8+$CY8/2,$DA12&lt;BN8-$CY8/2),$CY13,"")</f>
        <v/>
      </c>
      <c r="BN13" s="106" t="str">
        <f t="shared" ref="BN13" si="71">IF(AND($DA12&gt;BM8+$CY8/2,$DA12&lt;BO8-$CY8/2),$CY13,"")</f>
        <v/>
      </c>
      <c r="BO13" s="106" t="str">
        <f t="shared" ref="BO13" si="72">IF(AND($DA12&gt;BN8+$CY8/2,$DA12&lt;BP8-$CY8/2),$CY13,"")</f>
        <v/>
      </c>
      <c r="BP13" s="106" t="str">
        <f t="shared" ref="BP13" si="73">IF(AND($DA12&gt;BO8+$CY8/2,$DA12&lt;BQ8-$CY8/2),$CY13,"")</f>
        <v/>
      </c>
      <c r="BQ13" s="106" t="str">
        <f t="shared" ref="BQ13" si="74">IF(AND($DA12&gt;BP8+$CY8/2,$DA12&lt;BR8-$CY8/2),$CY13,"")</f>
        <v/>
      </c>
      <c r="BR13" s="106" t="str">
        <f t="shared" ref="BR13" si="75">IF(AND($DA12&gt;BQ8+$CY8/2,$DA12&lt;BS8-$CY8/2),$CY13,"")</f>
        <v/>
      </c>
      <c r="BS13" s="106" t="str">
        <f t="shared" ref="BS13" si="76">IF(AND($DA12&gt;BR8+$CY8/2,$DA12&lt;BT8-$CY8/2),$CY13,"")</f>
        <v/>
      </c>
      <c r="BT13" s="106" t="str">
        <f t="shared" ref="BT13" si="77">IF(AND($DA12&gt;BS8+$CY8/2,$DA12&lt;BU8-$CY8/2),$CY13,"")</f>
        <v>▲</v>
      </c>
      <c r="BU13" s="106" t="str">
        <f t="shared" ref="BU13" si="78">IF(AND($DA12&gt;BT8+$CY8/2,$DA12&lt;BV8-$CY8/2),$CY13,"")</f>
        <v/>
      </c>
      <c r="BV13" s="106" t="str">
        <f t="shared" ref="BV13" si="79">IF(AND($DA12&gt;BU8+$CY8/2,$DA12&lt;BW8-$CY8/2),$CY13,"")</f>
        <v/>
      </c>
      <c r="BW13" s="106" t="str">
        <f>IF(AND($DA12&gt;BV8+$CY8/2,$DA12&lt;BX8-$CY8/2),$CY13,"")</f>
        <v/>
      </c>
      <c r="BX13" s="107" t="str">
        <f>IF(AND($DA12&gt;BW8+$CY8/2,$DA12&lt;BY8-$CY8/2),$CY13,"")</f>
        <v/>
      </c>
      <c r="CY13" s="101" t="s">
        <v>3</v>
      </c>
      <c r="CZ13" s="108"/>
      <c r="DA13" s="108"/>
    </row>
    <row r="14" spans="1:107" ht="14.15" customHeight="1" thickBot="1" x14ac:dyDescent="0.35">
      <c r="A14" s="109"/>
      <c r="B14" s="110"/>
      <c r="C14" s="110"/>
      <c r="D14" s="110"/>
      <c r="E14" s="110"/>
      <c r="F14" s="110"/>
      <c r="G14" s="110"/>
      <c r="H14" s="111" t="s">
        <v>4</v>
      </c>
      <c r="I14" s="112" t="str">
        <f>IF(OR(I13=$CY13,J13=$CY13,K13=$CY13,L13=$CY13),$DA12,"")</f>
        <v/>
      </c>
      <c r="J14" s="112"/>
      <c r="K14" s="112"/>
      <c r="L14" s="112"/>
      <c r="M14" s="112" t="str">
        <f>IF(OR(M13=$CY13,N13=$CY13,O13=$CY13,P13=$CY13),$DA12,"")</f>
        <v/>
      </c>
      <c r="N14" s="112"/>
      <c r="O14" s="112"/>
      <c r="P14" s="112"/>
      <c r="Q14" s="112" t="str">
        <f>IF(OR(Q13=$CY13,R13=$CY13,S13=$CY13,T13=$CY13),$DA12,"")</f>
        <v/>
      </c>
      <c r="R14" s="112"/>
      <c r="S14" s="112"/>
      <c r="T14" s="112"/>
      <c r="U14" s="112" t="str">
        <f>IF(OR(U13=$CY13,V13=$CY13,W13=$CY13,X13=$CY13),$DA12,"")</f>
        <v/>
      </c>
      <c r="V14" s="112"/>
      <c r="W14" s="112"/>
      <c r="X14" s="112"/>
      <c r="Y14" s="112" t="str">
        <f>IF(OR(Y13=$CY13,Z13=$CY13,AA13=$CY13,AB13=$CY13),$DA12,"")</f>
        <v/>
      </c>
      <c r="Z14" s="112"/>
      <c r="AA14" s="112"/>
      <c r="AB14" s="112"/>
      <c r="AC14" s="112" t="str">
        <f>IF(OR(AC13=$CY13,AD13=$CY13,AE13=$CY13,AF13=$CY13),$DA12,"")</f>
        <v/>
      </c>
      <c r="AD14" s="112"/>
      <c r="AE14" s="112"/>
      <c r="AF14" s="112"/>
      <c r="AG14" s="112" t="str">
        <f>IF(OR(AG13=$CY13,AH13=$CY13,AI13=$CY13,AJ13=$CY13),$DA12,"")</f>
        <v/>
      </c>
      <c r="AH14" s="112"/>
      <c r="AI14" s="112"/>
      <c r="AJ14" s="112"/>
      <c r="AK14" s="112" t="str">
        <f>IF(OR(AK13=$CY13,AL13=$CY13,AM13=$CY13,AN13=$CY13),$DA12,"")</f>
        <v/>
      </c>
      <c r="AL14" s="112"/>
      <c r="AM14" s="112"/>
      <c r="AN14" s="112"/>
      <c r="AO14" s="112" t="str">
        <f>IF(OR(AO13=$CY13,AP13=$CY13,AQ13=$CY13,AR13=$CY13),$DA12,"")</f>
        <v/>
      </c>
      <c r="AP14" s="112"/>
      <c r="AQ14" s="112"/>
      <c r="AR14" s="112"/>
      <c r="AS14" s="112" t="str">
        <f>IF(OR(AS13=$CY13,AT13=$CY13,AU13=$CY13,AV13=$CY13),$DA12,"")</f>
        <v/>
      </c>
      <c r="AT14" s="112"/>
      <c r="AU14" s="112"/>
      <c r="AV14" s="112"/>
      <c r="AW14" s="112" t="str">
        <f>IF(OR(AW13=$CY13,AX13=$CY13,AY13=$CY13,AZ13=$CY13),$DA12,"")</f>
        <v/>
      </c>
      <c r="AX14" s="112"/>
      <c r="AY14" s="112"/>
      <c r="AZ14" s="112"/>
      <c r="BA14" s="112" t="str">
        <f>IF(OR(BA13=$CY13,BB13=$CY13,BC13=$CY13,BD13=$CY13),$DA12,"")</f>
        <v/>
      </c>
      <c r="BB14" s="112"/>
      <c r="BC14" s="112"/>
      <c r="BD14" s="112"/>
      <c r="BE14" s="112" t="str">
        <f>IF(OR(BE13=$CY13,BF13=$CY13,BG13=$CY13,BH13=$CY13),$DA12,"")</f>
        <v/>
      </c>
      <c r="BF14" s="112"/>
      <c r="BG14" s="112"/>
      <c r="BH14" s="112"/>
      <c r="BI14" s="112" t="str">
        <f>IF(OR(BI13=$CY13,BJ13=$CY13,BK13=$CY13,BL13=$CY13),$DA12,"")</f>
        <v/>
      </c>
      <c r="BJ14" s="112"/>
      <c r="BK14" s="112"/>
      <c r="BL14" s="112"/>
      <c r="BM14" s="112" t="str">
        <f>IF(OR(BM13=$CY13,BN13=$CY13,BO13=$CY13,BP13=$CY13),$DA12,"")</f>
        <v/>
      </c>
      <c r="BN14" s="112"/>
      <c r="BO14" s="112"/>
      <c r="BP14" s="112"/>
      <c r="BQ14" s="112">
        <f>IF(OR(BQ13=$CY13,BR13=$CY13,BS13=$CY13,BT13=$CY13),$DA12,"")</f>
        <v>42583</v>
      </c>
      <c r="BR14" s="112"/>
      <c r="BS14" s="112"/>
      <c r="BT14" s="112"/>
      <c r="BU14" s="112" t="str">
        <f>IF(OR(BU13=$CY13,BV13=$CY13,BW13=$CY13,BX13=$CY13),$DA12,"")</f>
        <v/>
      </c>
      <c r="BV14" s="112"/>
      <c r="BW14" s="112"/>
      <c r="BX14" s="113"/>
      <c r="DB14" s="114"/>
    </row>
    <row r="15" spans="1:107" s="230" customFormat="1" ht="14.15" customHeight="1" x14ac:dyDescent="0.35">
      <c r="A15" s="224"/>
      <c r="B15" s="225" t="s">
        <v>102</v>
      </c>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6">
        <f>INPUT!G22</f>
        <v>42429</v>
      </c>
      <c r="AH15" s="226"/>
      <c r="AI15" s="226"/>
      <c r="AJ15" s="227"/>
      <c r="AK15" s="227"/>
      <c r="AL15" s="228"/>
      <c r="AM15" s="228"/>
      <c r="AN15" s="225"/>
      <c r="AO15" s="225"/>
      <c r="AP15" s="225"/>
      <c r="AQ15" s="225"/>
      <c r="AR15" s="225"/>
      <c r="AS15" s="225"/>
      <c r="AT15" s="225"/>
      <c r="AU15" s="225"/>
      <c r="AV15" s="225"/>
      <c r="AW15" s="225"/>
      <c r="AX15" s="225"/>
      <c r="AY15" s="225"/>
      <c r="AZ15" s="225"/>
      <c r="BA15" s="225"/>
      <c r="BB15" s="225"/>
      <c r="BC15" s="225"/>
      <c r="BD15" s="225"/>
      <c r="BE15" s="225"/>
      <c r="BF15" s="225"/>
      <c r="BG15" s="225"/>
      <c r="BH15" s="225"/>
      <c r="BI15" s="225"/>
      <c r="BJ15" s="225"/>
      <c r="BK15" s="225"/>
      <c r="BL15" s="225"/>
      <c r="BM15" s="225"/>
      <c r="BN15" s="225"/>
      <c r="BO15" s="225"/>
      <c r="BP15" s="225"/>
      <c r="BQ15" s="225"/>
      <c r="BR15" s="225"/>
      <c r="BS15" s="225"/>
      <c r="BT15" s="225"/>
      <c r="BU15" s="225"/>
      <c r="BV15" s="225"/>
      <c r="BW15" s="225"/>
      <c r="BX15" s="229"/>
      <c r="CZ15" s="231"/>
      <c r="DA15" s="231"/>
    </row>
    <row r="16" spans="1:107" s="118" customFormat="1" ht="27.75" customHeight="1" x14ac:dyDescent="0.3">
      <c r="A16" s="115"/>
      <c r="B16" s="68"/>
      <c r="C16" s="68"/>
      <c r="D16" s="68"/>
      <c r="E16" s="68"/>
      <c r="F16" s="68"/>
      <c r="G16" s="69" t="s">
        <v>19</v>
      </c>
      <c r="H16" s="69"/>
      <c r="I16" s="116">
        <f>CY16</f>
        <v>3</v>
      </c>
      <c r="J16" s="116">
        <f t="shared" ref="J16:BB16" si="80">I16+$CY16</f>
        <v>6</v>
      </c>
      <c r="K16" s="116">
        <f t="shared" si="80"/>
        <v>9</v>
      </c>
      <c r="L16" s="116">
        <f t="shared" si="80"/>
        <v>12</v>
      </c>
      <c r="M16" s="116">
        <f t="shared" si="80"/>
        <v>15</v>
      </c>
      <c r="N16" s="116">
        <f t="shared" si="80"/>
        <v>18</v>
      </c>
      <c r="O16" s="116">
        <f t="shared" si="80"/>
        <v>21</v>
      </c>
      <c r="P16" s="116">
        <f t="shared" si="80"/>
        <v>24</v>
      </c>
      <c r="Q16" s="116">
        <f t="shared" si="80"/>
        <v>27</v>
      </c>
      <c r="R16" s="116">
        <f t="shared" si="80"/>
        <v>30</v>
      </c>
      <c r="S16" s="116">
        <f t="shared" si="80"/>
        <v>33</v>
      </c>
      <c r="T16" s="116">
        <f t="shared" si="80"/>
        <v>36</v>
      </c>
      <c r="U16" s="116">
        <f t="shared" si="80"/>
        <v>39</v>
      </c>
      <c r="V16" s="116">
        <f t="shared" si="80"/>
        <v>42</v>
      </c>
      <c r="W16" s="116">
        <f t="shared" si="80"/>
        <v>45</v>
      </c>
      <c r="X16" s="116">
        <f t="shared" si="80"/>
        <v>48</v>
      </c>
      <c r="Y16" s="116">
        <f t="shared" si="80"/>
        <v>51</v>
      </c>
      <c r="Z16" s="116">
        <f t="shared" si="80"/>
        <v>54</v>
      </c>
      <c r="AA16" s="116">
        <f t="shared" si="80"/>
        <v>57</v>
      </c>
      <c r="AB16" s="116">
        <f t="shared" si="80"/>
        <v>60</v>
      </c>
      <c r="AC16" s="116">
        <f t="shared" si="80"/>
        <v>63</v>
      </c>
      <c r="AD16" s="116">
        <f t="shared" si="80"/>
        <v>66</v>
      </c>
      <c r="AE16" s="116">
        <f t="shared" si="80"/>
        <v>69</v>
      </c>
      <c r="AF16" s="116">
        <f t="shared" si="80"/>
        <v>72</v>
      </c>
      <c r="AG16" s="116">
        <f t="shared" si="80"/>
        <v>75</v>
      </c>
      <c r="AH16" s="116">
        <f t="shared" si="80"/>
        <v>78</v>
      </c>
      <c r="AI16" s="116">
        <f t="shared" si="80"/>
        <v>81</v>
      </c>
      <c r="AJ16" s="116">
        <f t="shared" si="80"/>
        <v>84</v>
      </c>
      <c r="AK16" s="116">
        <f t="shared" si="80"/>
        <v>87</v>
      </c>
      <c r="AL16" s="116">
        <f t="shared" si="80"/>
        <v>90</v>
      </c>
      <c r="AM16" s="116">
        <f t="shared" si="80"/>
        <v>93</v>
      </c>
      <c r="AN16" s="116">
        <f t="shared" si="80"/>
        <v>96</v>
      </c>
      <c r="AO16" s="116">
        <f t="shared" si="80"/>
        <v>99</v>
      </c>
      <c r="AP16" s="116">
        <f t="shared" si="80"/>
        <v>102</v>
      </c>
      <c r="AQ16" s="116">
        <f t="shared" si="80"/>
        <v>105</v>
      </c>
      <c r="AR16" s="116">
        <f t="shared" si="80"/>
        <v>108</v>
      </c>
      <c r="AS16" s="116">
        <f t="shared" si="80"/>
        <v>111</v>
      </c>
      <c r="AT16" s="116">
        <f t="shared" si="80"/>
        <v>114</v>
      </c>
      <c r="AU16" s="116">
        <f t="shared" si="80"/>
        <v>117</v>
      </c>
      <c r="AV16" s="116">
        <f t="shared" si="80"/>
        <v>120</v>
      </c>
      <c r="AW16" s="116">
        <f t="shared" si="80"/>
        <v>123</v>
      </c>
      <c r="AX16" s="116">
        <f t="shared" si="80"/>
        <v>126</v>
      </c>
      <c r="AY16" s="116">
        <f t="shared" si="80"/>
        <v>129</v>
      </c>
      <c r="AZ16" s="116">
        <f t="shared" si="80"/>
        <v>132</v>
      </c>
      <c r="BA16" s="116">
        <f t="shared" si="80"/>
        <v>135</v>
      </c>
      <c r="BB16" s="116">
        <f t="shared" si="80"/>
        <v>138</v>
      </c>
      <c r="BC16" s="116">
        <f t="shared" ref="BC16:BK16" si="81">BB16+$CY16</f>
        <v>141</v>
      </c>
      <c r="BD16" s="116">
        <f t="shared" si="81"/>
        <v>144</v>
      </c>
      <c r="BE16" s="116">
        <f t="shared" si="81"/>
        <v>147</v>
      </c>
      <c r="BF16" s="116">
        <f t="shared" si="81"/>
        <v>150</v>
      </c>
      <c r="BG16" s="116">
        <f t="shared" si="81"/>
        <v>153</v>
      </c>
      <c r="BH16" s="116">
        <f t="shared" si="81"/>
        <v>156</v>
      </c>
      <c r="BI16" s="116">
        <f t="shared" si="81"/>
        <v>159</v>
      </c>
      <c r="BJ16" s="116">
        <f t="shared" si="81"/>
        <v>162</v>
      </c>
      <c r="BK16" s="116">
        <f t="shared" si="81"/>
        <v>165</v>
      </c>
      <c r="BL16" s="116">
        <f t="shared" ref="BL16:BX16" si="82">BK16+$CY16</f>
        <v>168</v>
      </c>
      <c r="BM16" s="116">
        <f t="shared" si="82"/>
        <v>171</v>
      </c>
      <c r="BN16" s="116">
        <f t="shared" si="82"/>
        <v>174</v>
      </c>
      <c r="BO16" s="116">
        <f t="shared" si="82"/>
        <v>177</v>
      </c>
      <c r="BP16" s="116">
        <f t="shared" si="82"/>
        <v>180</v>
      </c>
      <c r="BQ16" s="116">
        <f t="shared" si="82"/>
        <v>183</v>
      </c>
      <c r="BR16" s="116">
        <f t="shared" si="82"/>
        <v>186</v>
      </c>
      <c r="BS16" s="116">
        <f t="shared" si="82"/>
        <v>189</v>
      </c>
      <c r="BT16" s="116">
        <f t="shared" si="82"/>
        <v>192</v>
      </c>
      <c r="BU16" s="116">
        <f t="shared" si="82"/>
        <v>195</v>
      </c>
      <c r="BV16" s="116">
        <f t="shared" si="82"/>
        <v>198</v>
      </c>
      <c r="BW16" s="116">
        <f t="shared" si="82"/>
        <v>201</v>
      </c>
      <c r="BX16" s="117">
        <f t="shared" si="82"/>
        <v>204</v>
      </c>
      <c r="CY16" s="67">
        <f>ROUND(MAX(DA19:DA28)/(BX$3-2),0)</f>
        <v>3</v>
      </c>
      <c r="CZ16" s="72" t="s">
        <v>35</v>
      </c>
      <c r="DA16" s="73"/>
      <c r="DB16" s="119"/>
    </row>
    <row r="17" spans="1:106" s="118" customFormat="1" ht="15.75" customHeight="1" x14ac:dyDescent="0.3">
      <c r="A17" s="75"/>
      <c r="B17" s="68"/>
      <c r="C17" s="68"/>
      <c r="D17" s="68"/>
      <c r="E17" s="68"/>
      <c r="F17" s="68"/>
      <c r="G17" s="120"/>
      <c r="H17" s="77" t="s">
        <v>84</v>
      </c>
      <c r="I17" s="121" t="str">
        <f>IF(OR(I18=$CY18,J18=$CY18,K18=$CY18,L18=$CY18),$DA19,"")</f>
        <v/>
      </c>
      <c r="J17" s="121"/>
      <c r="K17" s="121"/>
      <c r="L17" s="121"/>
      <c r="M17" s="121" t="str">
        <f>IF(OR(M18=$CY18,N18=$CY18,O18=$CY18,P18=$CY18),$DA19,"")</f>
        <v/>
      </c>
      <c r="N17" s="121"/>
      <c r="O17" s="121"/>
      <c r="P17" s="121"/>
      <c r="Q17" s="121" t="str">
        <f>IF(OR(Q18=$CY18,R18=$CY18,S18=$CY18,T18=$CY18),$DA19,"")</f>
        <v/>
      </c>
      <c r="R17" s="121"/>
      <c r="S17" s="121"/>
      <c r="T17" s="121"/>
      <c r="U17" s="121" t="str">
        <f>IF(OR(U18=$CY18,V18=$CY18,W18=$CY18,X18=$CY18),$DA19,"")</f>
        <v/>
      </c>
      <c r="V17" s="121"/>
      <c r="W17" s="121"/>
      <c r="X17" s="121"/>
      <c r="Y17" s="121" t="str">
        <f>IF(OR(Y18=$CY18,Z18=$CY18,AA18=$CY18,AB18=$CY18),$DA19,"")</f>
        <v/>
      </c>
      <c r="Z17" s="121"/>
      <c r="AA17" s="121"/>
      <c r="AB17" s="121"/>
      <c r="AC17" s="121" t="str">
        <f>IF(OR(AC18=$CY18,AD18=$CY18,AE18=$CY18,AF18=$CY18),$DA19,"")</f>
        <v/>
      </c>
      <c r="AD17" s="121"/>
      <c r="AE17" s="121"/>
      <c r="AF17" s="121"/>
      <c r="AG17" s="121" t="str">
        <f>IF(OR(AG18=$CY18,AH18=$CY18,AI18=$CY18,AJ18=$CY18),$DA19,"")</f>
        <v/>
      </c>
      <c r="AH17" s="121"/>
      <c r="AI17" s="121"/>
      <c r="AJ17" s="121"/>
      <c r="AK17" s="121" t="str">
        <f>IF(OR(AK18=$CY18,AL18=$CY18,AM18=$CY18,AN18=$CY18),$DA19,"")</f>
        <v/>
      </c>
      <c r="AL17" s="121"/>
      <c r="AM17" s="121"/>
      <c r="AN17" s="121"/>
      <c r="AO17" s="121" t="str">
        <f>IF(OR(AO18=$CY18,AP18=$CY18,AQ18=$CY18,AR18=$CY18),$DA19,"")</f>
        <v/>
      </c>
      <c r="AP17" s="121"/>
      <c r="AQ17" s="121"/>
      <c r="AR17" s="121"/>
      <c r="AS17" s="121" t="str">
        <f>IF(OR(AS18=$CY18,AT18=$CY18,AU18=$CY18,AV18=$CY18),$DA19,"")</f>
        <v/>
      </c>
      <c r="AT17" s="121"/>
      <c r="AU17" s="121"/>
      <c r="AV17" s="121"/>
      <c r="AW17" s="121" t="str">
        <f>IF(OR(AW18=$CY18,AX18=$CY18,AY18=$CY18,AZ18=$CY18),$DA19,"")</f>
        <v/>
      </c>
      <c r="AX17" s="121"/>
      <c r="AY17" s="121"/>
      <c r="AZ17" s="121"/>
      <c r="BA17" s="121" t="str">
        <f>IF(OR(BA18=$CY18,BB18=$CY18,BC18=$CY18,BD18=$CY18),$DA19,"")</f>
        <v/>
      </c>
      <c r="BB17" s="121"/>
      <c r="BC17" s="121"/>
      <c r="BD17" s="121"/>
      <c r="BE17" s="121" t="str">
        <f>IF(OR(BE18=$CY18,BF18=$CY18,BG18=$CY18,BH18=$CY18),$DA19,"")</f>
        <v/>
      </c>
      <c r="BF17" s="121"/>
      <c r="BG17" s="121"/>
      <c r="BH17" s="121"/>
      <c r="BI17" s="121" t="str">
        <f>IF(OR(BI18=$CY18,BJ18=$CY18,BK18=$CY18,BL18=$CY18),$DA19,"")</f>
        <v/>
      </c>
      <c r="BJ17" s="121"/>
      <c r="BK17" s="121"/>
      <c r="BL17" s="121"/>
      <c r="BM17" s="121" t="str">
        <f>IF(OR(BM18=$CY18,BN18=$CY18,BO18=$CY18,BP18=$CY18),$DA19,"")</f>
        <v/>
      </c>
      <c r="BN17" s="121"/>
      <c r="BO17" s="121"/>
      <c r="BP17" s="121"/>
      <c r="BQ17" s="121">
        <f>IF(OR(BQ18=$CY18,BR18=$CY18,BS18=$CY18,BT18=$CY18),$DA19,"")</f>
        <v>186.95458565999999</v>
      </c>
      <c r="BR17" s="121"/>
      <c r="BS17" s="121"/>
      <c r="BT17" s="121"/>
      <c r="BU17" s="121" t="str">
        <f>IF(OR(BU18=$CY18,BV18=$CY18,BW18=$CY18,BX18=$CY18),$DA19,"")</f>
        <v/>
      </c>
      <c r="BV17" s="121"/>
      <c r="BW17" s="121"/>
      <c r="BX17" s="122"/>
      <c r="CY17" s="23"/>
      <c r="CZ17" s="123"/>
      <c r="DA17" s="124"/>
      <c r="DB17" s="119"/>
    </row>
    <row r="18" spans="1:106" s="54" customFormat="1" ht="14.15" customHeight="1" x14ac:dyDescent="0.35">
      <c r="A18" s="75" t="s">
        <v>89</v>
      </c>
      <c r="B18" s="80" t="s">
        <v>103</v>
      </c>
      <c r="C18" s="80"/>
      <c r="D18" s="80"/>
      <c r="E18" s="80"/>
      <c r="F18" s="80"/>
      <c r="G18" s="125"/>
      <c r="H18" s="126"/>
      <c r="I18" s="81" t="str">
        <f t="shared" ref="I18" si="83">IF(AND($DA19&gt;H16+$CY16/2,$DA19&lt;J16-$CY16/2),$CY18,"")</f>
        <v/>
      </c>
      <c r="J18" s="81" t="str">
        <f t="shared" ref="J18" si="84">IF(AND($DA19&gt;I16+$CY16/2,$DA19&lt;K16-$CY16/2),$CY18,"")</f>
        <v/>
      </c>
      <c r="K18" s="81" t="str">
        <f t="shared" ref="K18" si="85">IF(AND($DA19&gt;J16+$CY16/2,$DA19&lt;L16-$CY16/2),$CY18,"")</f>
        <v/>
      </c>
      <c r="L18" s="81" t="str">
        <f t="shared" ref="L18" si="86">IF(AND($DA19&gt;K16+$CY16/2,$DA19&lt;M16-$CY16/2),$CY18,"")</f>
        <v/>
      </c>
      <c r="M18" s="81" t="str">
        <f t="shared" ref="M18" si="87">IF(AND($DA19&gt;L16+$CY16/2,$DA19&lt;N16-$CY16/2),$CY18,"")</f>
        <v/>
      </c>
      <c r="N18" s="81" t="str">
        <f t="shared" ref="N18" si="88">IF(AND($DA19&gt;M16+$CY16/2,$DA19&lt;O16-$CY16/2),$CY18,"")</f>
        <v/>
      </c>
      <c r="O18" s="81" t="str">
        <f t="shared" ref="O18:BB18" si="89">IF(AND($DA19&gt;N16+$CY16/2,$DA19&lt;P16-$CY16/2),$CY18,"")</f>
        <v/>
      </c>
      <c r="P18" s="81" t="str">
        <f t="shared" si="89"/>
        <v/>
      </c>
      <c r="Q18" s="81" t="str">
        <f t="shared" si="89"/>
        <v/>
      </c>
      <c r="R18" s="81" t="str">
        <f t="shared" si="89"/>
        <v/>
      </c>
      <c r="S18" s="81" t="str">
        <f t="shared" si="89"/>
        <v/>
      </c>
      <c r="T18" s="81" t="str">
        <f t="shared" si="89"/>
        <v/>
      </c>
      <c r="U18" s="81" t="str">
        <f t="shared" si="89"/>
        <v/>
      </c>
      <c r="V18" s="81" t="str">
        <f t="shared" si="89"/>
        <v/>
      </c>
      <c r="W18" s="81" t="str">
        <f t="shared" si="89"/>
        <v/>
      </c>
      <c r="X18" s="81" t="str">
        <f t="shared" si="89"/>
        <v/>
      </c>
      <c r="Y18" s="81" t="str">
        <f t="shared" si="89"/>
        <v/>
      </c>
      <c r="Z18" s="81" t="str">
        <f t="shared" si="89"/>
        <v/>
      </c>
      <c r="AA18" s="81" t="str">
        <f t="shared" si="89"/>
        <v/>
      </c>
      <c r="AB18" s="81" t="str">
        <f t="shared" si="89"/>
        <v/>
      </c>
      <c r="AC18" s="81" t="str">
        <f t="shared" si="89"/>
        <v/>
      </c>
      <c r="AD18" s="81" t="str">
        <f t="shared" si="89"/>
        <v/>
      </c>
      <c r="AE18" s="81" t="str">
        <f t="shared" si="89"/>
        <v/>
      </c>
      <c r="AF18" s="81" t="str">
        <f t="shared" si="89"/>
        <v/>
      </c>
      <c r="AG18" s="81" t="str">
        <f t="shared" si="89"/>
        <v/>
      </c>
      <c r="AH18" s="81" t="str">
        <f t="shared" si="89"/>
        <v/>
      </c>
      <c r="AI18" s="81" t="str">
        <f t="shared" si="89"/>
        <v/>
      </c>
      <c r="AJ18" s="81" t="str">
        <f t="shared" si="89"/>
        <v/>
      </c>
      <c r="AK18" s="81" t="str">
        <f t="shared" si="89"/>
        <v/>
      </c>
      <c r="AL18" s="81" t="str">
        <f t="shared" si="89"/>
        <v/>
      </c>
      <c r="AM18" s="81" t="str">
        <f t="shared" si="89"/>
        <v/>
      </c>
      <c r="AN18" s="81" t="str">
        <f t="shared" si="89"/>
        <v/>
      </c>
      <c r="AO18" s="81" t="str">
        <f t="shared" si="89"/>
        <v/>
      </c>
      <c r="AP18" s="81" t="str">
        <f t="shared" si="89"/>
        <v/>
      </c>
      <c r="AQ18" s="81" t="str">
        <f t="shared" si="89"/>
        <v/>
      </c>
      <c r="AR18" s="81" t="str">
        <f t="shared" si="89"/>
        <v/>
      </c>
      <c r="AS18" s="81" t="str">
        <f t="shared" si="89"/>
        <v/>
      </c>
      <c r="AT18" s="81" t="str">
        <f t="shared" si="89"/>
        <v/>
      </c>
      <c r="AU18" s="81" t="str">
        <f t="shared" si="89"/>
        <v/>
      </c>
      <c r="AV18" s="81" t="str">
        <f t="shared" si="89"/>
        <v/>
      </c>
      <c r="AW18" s="81" t="str">
        <f t="shared" si="89"/>
        <v/>
      </c>
      <c r="AX18" s="81" t="str">
        <f t="shared" si="89"/>
        <v/>
      </c>
      <c r="AY18" s="81" t="str">
        <f t="shared" si="89"/>
        <v/>
      </c>
      <c r="AZ18" s="81" t="str">
        <f t="shared" si="89"/>
        <v/>
      </c>
      <c r="BA18" s="81" t="str">
        <f t="shared" si="89"/>
        <v/>
      </c>
      <c r="BB18" s="81" t="str">
        <f t="shared" si="89"/>
        <v/>
      </c>
      <c r="BC18" s="81" t="str">
        <f t="shared" ref="BC18:BK18" si="90">IF(AND($DA19&gt;BB16+$CY16/2,$DA19&lt;BD16-$CY16/2),$CY18,"")</f>
        <v/>
      </c>
      <c r="BD18" s="81" t="str">
        <f t="shared" si="90"/>
        <v/>
      </c>
      <c r="BE18" s="81" t="str">
        <f t="shared" si="90"/>
        <v/>
      </c>
      <c r="BF18" s="81" t="str">
        <f t="shared" si="90"/>
        <v/>
      </c>
      <c r="BG18" s="81" t="str">
        <f t="shared" si="90"/>
        <v/>
      </c>
      <c r="BH18" s="81" t="str">
        <f t="shared" si="90"/>
        <v/>
      </c>
      <c r="BI18" s="81" t="str">
        <f t="shared" si="90"/>
        <v/>
      </c>
      <c r="BJ18" s="81" t="str">
        <f t="shared" si="90"/>
        <v/>
      </c>
      <c r="BK18" s="81" t="str">
        <f t="shared" si="90"/>
        <v/>
      </c>
      <c r="BL18" s="81" t="str">
        <f t="shared" ref="BL18:BW18" si="91">IF(AND($DA19&gt;BK16+$CY16/2,$DA19&lt;BM16-$CY16/2),$CY18,"")</f>
        <v/>
      </c>
      <c r="BM18" s="81" t="str">
        <f t="shared" si="91"/>
        <v/>
      </c>
      <c r="BN18" s="81" t="str">
        <f t="shared" si="91"/>
        <v/>
      </c>
      <c r="BO18" s="81" t="str">
        <f t="shared" si="91"/>
        <v/>
      </c>
      <c r="BP18" s="81" t="str">
        <f t="shared" si="91"/>
        <v/>
      </c>
      <c r="BQ18" s="81" t="str">
        <f t="shared" si="91"/>
        <v/>
      </c>
      <c r="BR18" s="81" t="str">
        <f t="shared" si="91"/>
        <v>▼</v>
      </c>
      <c r="BS18" s="81" t="str">
        <f t="shared" si="91"/>
        <v/>
      </c>
      <c r="BT18" s="81" t="str">
        <f t="shared" si="91"/>
        <v/>
      </c>
      <c r="BU18" s="81" t="str">
        <f t="shared" si="91"/>
        <v/>
      </c>
      <c r="BV18" s="81" t="str">
        <f t="shared" si="91"/>
        <v/>
      </c>
      <c r="BW18" s="81" t="str">
        <f t="shared" si="91"/>
        <v/>
      </c>
      <c r="BX18" s="82"/>
      <c r="CY18" s="54" t="s">
        <v>5</v>
      </c>
      <c r="CZ18" s="41" t="s">
        <v>86</v>
      </c>
      <c r="DA18" s="83" t="s">
        <v>82</v>
      </c>
      <c r="DB18" s="114"/>
    </row>
    <row r="19" spans="1:106" s="93" customFormat="1" ht="14.15" customHeight="1" x14ac:dyDescent="0.35">
      <c r="A19" s="84"/>
      <c r="B19" s="85"/>
      <c r="C19" s="85"/>
      <c r="D19" s="85"/>
      <c r="E19" s="85"/>
      <c r="F19" s="85"/>
      <c r="G19" s="127">
        <f>CZ19</f>
        <v>93.036649299999993</v>
      </c>
      <c r="H19" s="128"/>
      <c r="I19" s="88" t="str">
        <f t="shared" ref="I19:BB19" si="92">IF(I16-$CY16/2&lt;$CZ19,$CY19,IF(I16-$CY16/2&gt;$DA19,$DB19,""))</f>
        <v>v</v>
      </c>
      <c r="J19" s="89" t="str">
        <f t="shared" si="92"/>
        <v>v</v>
      </c>
      <c r="K19" s="89" t="str">
        <f t="shared" si="92"/>
        <v>v</v>
      </c>
      <c r="L19" s="89" t="str">
        <f t="shared" si="92"/>
        <v>v</v>
      </c>
      <c r="M19" s="89" t="str">
        <f t="shared" si="92"/>
        <v>v</v>
      </c>
      <c r="N19" s="89" t="str">
        <f t="shared" si="92"/>
        <v>v</v>
      </c>
      <c r="O19" s="89" t="str">
        <f t="shared" si="92"/>
        <v>v</v>
      </c>
      <c r="P19" s="89" t="str">
        <f t="shared" si="92"/>
        <v>v</v>
      </c>
      <c r="Q19" s="89" t="str">
        <f t="shared" si="92"/>
        <v>v</v>
      </c>
      <c r="R19" s="89" t="str">
        <f t="shared" si="92"/>
        <v>v</v>
      </c>
      <c r="S19" s="89" t="str">
        <f t="shared" si="92"/>
        <v>v</v>
      </c>
      <c r="T19" s="89" t="str">
        <f t="shared" si="92"/>
        <v>v</v>
      </c>
      <c r="U19" s="89" t="str">
        <f t="shared" si="92"/>
        <v>v</v>
      </c>
      <c r="V19" s="89" t="str">
        <f t="shared" si="92"/>
        <v>v</v>
      </c>
      <c r="W19" s="89" t="str">
        <f t="shared" si="92"/>
        <v>v</v>
      </c>
      <c r="X19" s="89" t="str">
        <f t="shared" si="92"/>
        <v>v</v>
      </c>
      <c r="Y19" s="89" t="str">
        <f t="shared" si="92"/>
        <v>v</v>
      </c>
      <c r="Z19" s="89" t="str">
        <f t="shared" si="92"/>
        <v>v</v>
      </c>
      <c r="AA19" s="89" t="str">
        <f t="shared" si="92"/>
        <v>v</v>
      </c>
      <c r="AB19" s="89" t="str">
        <f t="shared" si="92"/>
        <v>v</v>
      </c>
      <c r="AC19" s="89" t="str">
        <f t="shared" si="92"/>
        <v>v</v>
      </c>
      <c r="AD19" s="89" t="str">
        <f t="shared" si="92"/>
        <v>v</v>
      </c>
      <c r="AE19" s="89" t="str">
        <f t="shared" si="92"/>
        <v>v</v>
      </c>
      <c r="AF19" s="89" t="str">
        <f t="shared" si="92"/>
        <v>v</v>
      </c>
      <c r="AG19" s="89" t="str">
        <f t="shared" si="92"/>
        <v>v</v>
      </c>
      <c r="AH19" s="89" t="str">
        <f t="shared" si="92"/>
        <v>v</v>
      </c>
      <c r="AI19" s="89" t="str">
        <f t="shared" si="92"/>
        <v>v</v>
      </c>
      <c r="AJ19" s="89" t="str">
        <f t="shared" si="92"/>
        <v>v</v>
      </c>
      <c r="AK19" s="89" t="str">
        <f t="shared" si="92"/>
        <v>v</v>
      </c>
      <c r="AL19" s="89" t="str">
        <f t="shared" si="92"/>
        <v>v</v>
      </c>
      <c r="AM19" s="89" t="str">
        <f t="shared" si="92"/>
        <v>v</v>
      </c>
      <c r="AN19" s="89" t="str">
        <f t="shared" si="92"/>
        <v/>
      </c>
      <c r="AO19" s="89" t="str">
        <f t="shared" si="92"/>
        <v/>
      </c>
      <c r="AP19" s="89" t="str">
        <f t="shared" si="92"/>
        <v/>
      </c>
      <c r="AQ19" s="89" t="str">
        <f t="shared" si="92"/>
        <v/>
      </c>
      <c r="AR19" s="89" t="str">
        <f t="shared" si="92"/>
        <v/>
      </c>
      <c r="AS19" s="89" t="str">
        <f t="shared" si="92"/>
        <v/>
      </c>
      <c r="AT19" s="89" t="str">
        <f t="shared" si="92"/>
        <v/>
      </c>
      <c r="AU19" s="89" t="str">
        <f t="shared" si="92"/>
        <v/>
      </c>
      <c r="AV19" s="89" t="str">
        <f t="shared" si="92"/>
        <v/>
      </c>
      <c r="AW19" s="89" t="str">
        <f t="shared" si="92"/>
        <v/>
      </c>
      <c r="AX19" s="89" t="str">
        <f t="shared" si="92"/>
        <v/>
      </c>
      <c r="AY19" s="89" t="str">
        <f t="shared" si="92"/>
        <v/>
      </c>
      <c r="AZ19" s="89" t="str">
        <f t="shared" si="92"/>
        <v/>
      </c>
      <c r="BA19" s="89" t="str">
        <f t="shared" si="92"/>
        <v/>
      </c>
      <c r="BB19" s="89" t="str">
        <f t="shared" si="92"/>
        <v/>
      </c>
      <c r="BC19" s="89" t="str">
        <f t="shared" ref="BC19:BK19" si="93">IF(BC16-$CY16/2&lt;$CZ19,$CY19,IF(BC16-$CY16/2&gt;$DA19,$DB19,""))</f>
        <v/>
      </c>
      <c r="BD19" s="89" t="str">
        <f t="shared" si="93"/>
        <v/>
      </c>
      <c r="BE19" s="89" t="str">
        <f t="shared" si="93"/>
        <v/>
      </c>
      <c r="BF19" s="89" t="str">
        <f t="shared" si="93"/>
        <v/>
      </c>
      <c r="BG19" s="89" t="str">
        <f t="shared" si="93"/>
        <v/>
      </c>
      <c r="BH19" s="89" t="str">
        <f t="shared" si="93"/>
        <v/>
      </c>
      <c r="BI19" s="89" t="str">
        <f t="shared" si="93"/>
        <v/>
      </c>
      <c r="BJ19" s="89" t="str">
        <f t="shared" si="93"/>
        <v/>
      </c>
      <c r="BK19" s="89" t="str">
        <f t="shared" si="93"/>
        <v/>
      </c>
      <c r="BL19" s="89" t="str">
        <f t="shared" ref="BL19:BX19" si="94">IF(BL16-$CY16/2&lt;$CZ19,$CY19,IF(BL16-$CY16/2&gt;$DA19,$DB19,""))</f>
        <v/>
      </c>
      <c r="BM19" s="89" t="str">
        <f t="shared" si="94"/>
        <v/>
      </c>
      <c r="BN19" s="89" t="str">
        <f t="shared" si="94"/>
        <v/>
      </c>
      <c r="BO19" s="89" t="str">
        <f t="shared" si="94"/>
        <v/>
      </c>
      <c r="BP19" s="89" t="str">
        <f t="shared" si="94"/>
        <v/>
      </c>
      <c r="BQ19" s="89" t="str">
        <f t="shared" si="94"/>
        <v/>
      </c>
      <c r="BR19" s="89" t="str">
        <f t="shared" si="94"/>
        <v/>
      </c>
      <c r="BS19" s="89" t="str">
        <f t="shared" si="94"/>
        <v>.</v>
      </c>
      <c r="BT19" s="89" t="str">
        <f t="shared" si="94"/>
        <v>.</v>
      </c>
      <c r="BU19" s="89" t="str">
        <f t="shared" si="94"/>
        <v>.</v>
      </c>
      <c r="BV19" s="89" t="str">
        <f t="shared" si="94"/>
        <v>.</v>
      </c>
      <c r="BW19" s="89" t="str">
        <f t="shared" si="94"/>
        <v>.</v>
      </c>
      <c r="BX19" s="90" t="str">
        <f t="shared" si="94"/>
        <v>.</v>
      </c>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t="s">
        <v>8</v>
      </c>
      <c r="CZ19" s="129">
        <f>INPUT!AL41</f>
        <v>93.036649299999993</v>
      </c>
      <c r="DA19" s="130">
        <f>INPUT!AL43</f>
        <v>186.95458565999999</v>
      </c>
      <c r="DB19" s="54" t="s">
        <v>9</v>
      </c>
    </row>
    <row r="20" spans="1:106" s="101" customFormat="1" ht="14.15" customHeight="1" x14ac:dyDescent="0.35">
      <c r="A20" s="94"/>
      <c r="B20" s="95" t="s">
        <v>108</v>
      </c>
      <c r="C20" s="95"/>
      <c r="D20" s="95"/>
      <c r="E20" s="95"/>
      <c r="F20" s="95"/>
      <c r="G20" s="131">
        <f>CZ20</f>
        <v>91.436522299999993</v>
      </c>
      <c r="H20" s="132"/>
      <c r="I20" s="98" t="str">
        <f t="shared" ref="I20:BB20" si="95">IF(I16-$CY16/2&lt;$CZ20,$CY20,IF(I16-$CY16/2&gt;$DA20,$DB20,""))</f>
        <v>a</v>
      </c>
      <c r="J20" s="99" t="str">
        <f t="shared" si="95"/>
        <v>a</v>
      </c>
      <c r="K20" s="99" t="str">
        <f t="shared" si="95"/>
        <v>a</v>
      </c>
      <c r="L20" s="99" t="str">
        <f t="shared" si="95"/>
        <v>a</v>
      </c>
      <c r="M20" s="99" t="str">
        <f t="shared" si="95"/>
        <v>a</v>
      </c>
      <c r="N20" s="99" t="str">
        <f t="shared" si="95"/>
        <v>a</v>
      </c>
      <c r="O20" s="99" t="str">
        <f t="shared" si="95"/>
        <v>a</v>
      </c>
      <c r="P20" s="99" t="str">
        <f t="shared" si="95"/>
        <v>a</v>
      </c>
      <c r="Q20" s="99" t="str">
        <f t="shared" si="95"/>
        <v>a</v>
      </c>
      <c r="R20" s="99" t="str">
        <f t="shared" si="95"/>
        <v>a</v>
      </c>
      <c r="S20" s="99" t="str">
        <f t="shared" si="95"/>
        <v>a</v>
      </c>
      <c r="T20" s="99" t="str">
        <f t="shared" si="95"/>
        <v>a</v>
      </c>
      <c r="U20" s="99" t="str">
        <f t="shared" si="95"/>
        <v>a</v>
      </c>
      <c r="V20" s="99" t="str">
        <f t="shared" si="95"/>
        <v>a</v>
      </c>
      <c r="W20" s="99" t="str">
        <f t="shared" si="95"/>
        <v>a</v>
      </c>
      <c r="X20" s="99" t="str">
        <f t="shared" si="95"/>
        <v>a</v>
      </c>
      <c r="Y20" s="99" t="str">
        <f t="shared" si="95"/>
        <v>a</v>
      </c>
      <c r="Z20" s="99" t="str">
        <f t="shared" si="95"/>
        <v>a</v>
      </c>
      <c r="AA20" s="99" t="str">
        <f t="shared" si="95"/>
        <v>a</v>
      </c>
      <c r="AB20" s="99" t="str">
        <f t="shared" si="95"/>
        <v>a</v>
      </c>
      <c r="AC20" s="99" t="str">
        <f t="shared" si="95"/>
        <v>a</v>
      </c>
      <c r="AD20" s="99" t="str">
        <f t="shared" si="95"/>
        <v>a</v>
      </c>
      <c r="AE20" s="99" t="str">
        <f t="shared" si="95"/>
        <v>a</v>
      </c>
      <c r="AF20" s="99" t="str">
        <f t="shared" si="95"/>
        <v>a</v>
      </c>
      <c r="AG20" s="99" t="str">
        <f t="shared" si="95"/>
        <v>a</v>
      </c>
      <c r="AH20" s="99" t="str">
        <f t="shared" si="95"/>
        <v>a</v>
      </c>
      <c r="AI20" s="99" t="str">
        <f t="shared" si="95"/>
        <v>a</v>
      </c>
      <c r="AJ20" s="99" t="str">
        <f t="shared" si="95"/>
        <v>a</v>
      </c>
      <c r="AK20" s="99" t="str">
        <f t="shared" si="95"/>
        <v>a</v>
      </c>
      <c r="AL20" s="99" t="str">
        <f t="shared" si="95"/>
        <v>a</v>
      </c>
      <c r="AM20" s="99" t="str">
        <f t="shared" si="95"/>
        <v/>
      </c>
      <c r="AN20" s="99" t="str">
        <f t="shared" si="95"/>
        <v/>
      </c>
      <c r="AO20" s="99" t="str">
        <f t="shared" si="95"/>
        <v/>
      </c>
      <c r="AP20" s="99" t="str">
        <f t="shared" si="95"/>
        <v/>
      </c>
      <c r="AQ20" s="99" t="str">
        <f t="shared" si="95"/>
        <v/>
      </c>
      <c r="AR20" s="99" t="str">
        <f t="shared" si="95"/>
        <v/>
      </c>
      <c r="AS20" s="99" t="str">
        <f t="shared" si="95"/>
        <v/>
      </c>
      <c r="AT20" s="99" t="str">
        <f t="shared" si="95"/>
        <v/>
      </c>
      <c r="AU20" s="99" t="str">
        <f t="shared" si="95"/>
        <v/>
      </c>
      <c r="AV20" s="99" t="str">
        <f t="shared" si="95"/>
        <v/>
      </c>
      <c r="AW20" s="99" t="str">
        <f t="shared" si="95"/>
        <v/>
      </c>
      <c r="AX20" s="99" t="str">
        <f t="shared" si="95"/>
        <v/>
      </c>
      <c r="AY20" s="99" t="str">
        <f t="shared" si="95"/>
        <v/>
      </c>
      <c r="AZ20" s="99" t="str">
        <f t="shared" si="95"/>
        <v/>
      </c>
      <c r="BA20" s="99" t="str">
        <f t="shared" si="95"/>
        <v/>
      </c>
      <c r="BB20" s="99" t="str">
        <f t="shared" si="95"/>
        <v/>
      </c>
      <c r="BC20" s="99" t="str">
        <f t="shared" ref="BC20:BK20" si="96">IF(BC16-$CY16/2&lt;$CZ20,$CY20,IF(BC16-$CY16/2&gt;$DA20,$DB20,""))</f>
        <v/>
      </c>
      <c r="BD20" s="99" t="str">
        <f t="shared" si="96"/>
        <v/>
      </c>
      <c r="BE20" s="99" t="str">
        <f t="shared" si="96"/>
        <v/>
      </c>
      <c r="BF20" s="99" t="str">
        <f t="shared" si="96"/>
        <v/>
      </c>
      <c r="BG20" s="99" t="str">
        <f t="shared" si="96"/>
        <v/>
      </c>
      <c r="BH20" s="99" t="str">
        <f t="shared" si="96"/>
        <v/>
      </c>
      <c r="BI20" s="99" t="str">
        <f t="shared" si="96"/>
        <v/>
      </c>
      <c r="BJ20" s="99" t="str">
        <f t="shared" si="96"/>
        <v/>
      </c>
      <c r="BK20" s="99" t="str">
        <f t="shared" si="96"/>
        <v/>
      </c>
      <c r="BL20" s="99" t="str">
        <f t="shared" ref="BL20:BX20" si="97">IF(BL16-$CY16/2&lt;$CZ20,$CY20,IF(BL16-$CY16/2&gt;$DA20,$DB20,""))</f>
        <v/>
      </c>
      <c r="BM20" s="99" t="str">
        <f t="shared" si="97"/>
        <v/>
      </c>
      <c r="BN20" s="99" t="str">
        <f t="shared" si="97"/>
        <v/>
      </c>
      <c r="BO20" s="99" t="str">
        <f t="shared" si="97"/>
        <v>.</v>
      </c>
      <c r="BP20" s="99" t="str">
        <f t="shared" si="97"/>
        <v>.</v>
      </c>
      <c r="BQ20" s="99" t="str">
        <f t="shared" si="97"/>
        <v>.</v>
      </c>
      <c r="BR20" s="99" t="str">
        <f t="shared" si="97"/>
        <v>.</v>
      </c>
      <c r="BS20" s="99" t="str">
        <f t="shared" si="97"/>
        <v>.</v>
      </c>
      <c r="BT20" s="99" t="str">
        <f t="shared" si="97"/>
        <v>.</v>
      </c>
      <c r="BU20" s="99" t="str">
        <f t="shared" si="97"/>
        <v>.</v>
      </c>
      <c r="BV20" s="99" t="str">
        <f t="shared" si="97"/>
        <v>.</v>
      </c>
      <c r="BW20" s="99" t="str">
        <f t="shared" si="97"/>
        <v>.</v>
      </c>
      <c r="BX20" s="100" t="str">
        <f t="shared" si="97"/>
        <v>.</v>
      </c>
      <c r="CY20" s="101" t="s">
        <v>10</v>
      </c>
      <c r="CZ20" s="133">
        <f>INPUT!AL34</f>
        <v>91.436522299999993</v>
      </c>
      <c r="DA20" s="134">
        <f>INPUT!AL60</f>
        <v>172.7206613299</v>
      </c>
      <c r="DB20" s="101" t="s">
        <v>9</v>
      </c>
    </row>
    <row r="21" spans="1:106" s="101" customFormat="1" ht="14.15" customHeight="1" x14ac:dyDescent="0.35">
      <c r="A21" s="94" t="s">
        <v>90</v>
      </c>
      <c r="B21" s="104"/>
      <c r="C21" s="104"/>
      <c r="D21" s="104"/>
      <c r="E21" s="104"/>
      <c r="F21" s="104"/>
      <c r="G21" s="135"/>
      <c r="H21" s="136"/>
      <c r="I21" s="106" t="str">
        <f t="shared" ref="I21" si="98">IF(AND($DA20&gt;H16+$CY16/2,$DA20&lt;J16-$CY16/2),$CY21,"")</f>
        <v/>
      </c>
      <c r="J21" s="106" t="str">
        <f t="shared" ref="J21" si="99">IF(AND($DA20&gt;I16+$CY16/2,$DA20&lt;K16-$CY16/2),$CY21,"")</f>
        <v/>
      </c>
      <c r="K21" s="106" t="str">
        <f t="shared" ref="K21" si="100">IF(AND($DA20&gt;J16+$CY16/2,$DA20&lt;L16-$CY16/2),$CY21,"")</f>
        <v/>
      </c>
      <c r="L21" s="106" t="str">
        <f t="shared" ref="L21" si="101">IF(AND($DA20&gt;K16+$CY16/2,$DA20&lt;M16-$CY16/2),$CY21,"")</f>
        <v/>
      </c>
      <c r="M21" s="106" t="str">
        <f t="shared" ref="M21" si="102">IF(AND($DA20&gt;L16+$CY16/2,$DA20&lt;N16-$CY16/2),$CY21,"")</f>
        <v/>
      </c>
      <c r="N21" s="106" t="str">
        <f t="shared" ref="N21" si="103">IF(AND($DA20&gt;M16+$CY16/2,$DA20&lt;O16-$CY16/2),$CY21,"")</f>
        <v/>
      </c>
      <c r="O21" s="106" t="str">
        <f t="shared" ref="O21:BB21" si="104">IF(AND($DA20&gt;N16+$CY16/2,$DA20&lt;P16-$CY16/2),$CY21,"")</f>
        <v/>
      </c>
      <c r="P21" s="106" t="str">
        <f t="shared" si="104"/>
        <v/>
      </c>
      <c r="Q21" s="106" t="str">
        <f t="shared" si="104"/>
        <v/>
      </c>
      <c r="R21" s="106" t="str">
        <f t="shared" si="104"/>
        <v/>
      </c>
      <c r="S21" s="106" t="str">
        <f t="shared" si="104"/>
        <v/>
      </c>
      <c r="T21" s="106" t="str">
        <f t="shared" si="104"/>
        <v/>
      </c>
      <c r="U21" s="106" t="str">
        <f t="shared" si="104"/>
        <v/>
      </c>
      <c r="V21" s="106" t="str">
        <f t="shared" si="104"/>
        <v/>
      </c>
      <c r="W21" s="106" t="str">
        <f t="shared" si="104"/>
        <v/>
      </c>
      <c r="X21" s="106" t="str">
        <f t="shared" si="104"/>
        <v/>
      </c>
      <c r="Y21" s="106" t="str">
        <f t="shared" si="104"/>
        <v/>
      </c>
      <c r="Z21" s="106" t="str">
        <f t="shared" si="104"/>
        <v/>
      </c>
      <c r="AA21" s="106" t="str">
        <f t="shared" si="104"/>
        <v/>
      </c>
      <c r="AB21" s="106" t="str">
        <f t="shared" si="104"/>
        <v/>
      </c>
      <c r="AC21" s="106" t="str">
        <f t="shared" si="104"/>
        <v/>
      </c>
      <c r="AD21" s="106" t="str">
        <f t="shared" si="104"/>
        <v/>
      </c>
      <c r="AE21" s="106" t="str">
        <f t="shared" si="104"/>
        <v/>
      </c>
      <c r="AF21" s="106" t="str">
        <f t="shared" si="104"/>
        <v/>
      </c>
      <c r="AG21" s="106" t="str">
        <f t="shared" si="104"/>
        <v/>
      </c>
      <c r="AH21" s="106" t="str">
        <f t="shared" si="104"/>
        <v/>
      </c>
      <c r="AI21" s="106" t="str">
        <f t="shared" si="104"/>
        <v/>
      </c>
      <c r="AJ21" s="106" t="str">
        <f t="shared" si="104"/>
        <v/>
      </c>
      <c r="AK21" s="106" t="str">
        <f t="shared" si="104"/>
        <v/>
      </c>
      <c r="AL21" s="106" t="str">
        <f t="shared" si="104"/>
        <v/>
      </c>
      <c r="AM21" s="106" t="str">
        <f t="shared" si="104"/>
        <v/>
      </c>
      <c r="AN21" s="106" t="str">
        <f t="shared" si="104"/>
        <v/>
      </c>
      <c r="AO21" s="106" t="str">
        <f t="shared" si="104"/>
        <v/>
      </c>
      <c r="AP21" s="106" t="str">
        <f t="shared" si="104"/>
        <v/>
      </c>
      <c r="AQ21" s="106" t="str">
        <f t="shared" si="104"/>
        <v/>
      </c>
      <c r="AR21" s="106" t="str">
        <f t="shared" si="104"/>
        <v/>
      </c>
      <c r="AS21" s="106" t="str">
        <f t="shared" si="104"/>
        <v/>
      </c>
      <c r="AT21" s="106" t="str">
        <f t="shared" si="104"/>
        <v/>
      </c>
      <c r="AU21" s="106" t="str">
        <f t="shared" si="104"/>
        <v/>
      </c>
      <c r="AV21" s="106" t="str">
        <f t="shared" si="104"/>
        <v/>
      </c>
      <c r="AW21" s="106" t="str">
        <f t="shared" si="104"/>
        <v/>
      </c>
      <c r="AX21" s="106" t="str">
        <f t="shared" si="104"/>
        <v/>
      </c>
      <c r="AY21" s="106" t="str">
        <f t="shared" si="104"/>
        <v/>
      </c>
      <c r="AZ21" s="106" t="str">
        <f t="shared" si="104"/>
        <v/>
      </c>
      <c r="BA21" s="106" t="str">
        <f t="shared" si="104"/>
        <v/>
      </c>
      <c r="BB21" s="106" t="str">
        <f t="shared" si="104"/>
        <v/>
      </c>
      <c r="BC21" s="106" t="str">
        <f t="shared" ref="BC21:BK21" si="105">IF(AND($DA20&gt;BB16+$CY16/2,$DA20&lt;BD16-$CY16/2),$CY21,"")</f>
        <v/>
      </c>
      <c r="BD21" s="106" t="str">
        <f t="shared" si="105"/>
        <v/>
      </c>
      <c r="BE21" s="106" t="str">
        <f t="shared" si="105"/>
        <v/>
      </c>
      <c r="BF21" s="106" t="str">
        <f t="shared" si="105"/>
        <v/>
      </c>
      <c r="BG21" s="106" t="str">
        <f t="shared" si="105"/>
        <v/>
      </c>
      <c r="BH21" s="106" t="str">
        <f t="shared" si="105"/>
        <v/>
      </c>
      <c r="BI21" s="106" t="str">
        <f t="shared" si="105"/>
        <v/>
      </c>
      <c r="BJ21" s="106" t="str">
        <f t="shared" si="105"/>
        <v/>
      </c>
      <c r="BK21" s="106" t="str">
        <f t="shared" si="105"/>
        <v/>
      </c>
      <c r="BL21" s="106" t="str">
        <f t="shared" ref="BL21:BW21" si="106">IF(AND($DA20&gt;BK16+$CY16/2,$DA20&lt;BM16-$CY16/2),$CY21,"")</f>
        <v/>
      </c>
      <c r="BM21" s="106" t="str">
        <f t="shared" si="106"/>
        <v/>
      </c>
      <c r="BN21" s="106" t="str">
        <f t="shared" si="106"/>
        <v>▲</v>
      </c>
      <c r="BO21" s="106" t="str">
        <f t="shared" si="106"/>
        <v/>
      </c>
      <c r="BP21" s="106" t="str">
        <f t="shared" si="106"/>
        <v/>
      </c>
      <c r="BQ21" s="106" t="str">
        <f t="shared" si="106"/>
        <v/>
      </c>
      <c r="BR21" s="106" t="str">
        <f t="shared" si="106"/>
        <v/>
      </c>
      <c r="BS21" s="106" t="str">
        <f t="shared" si="106"/>
        <v/>
      </c>
      <c r="BT21" s="106" t="str">
        <f t="shared" si="106"/>
        <v/>
      </c>
      <c r="BU21" s="106" t="str">
        <f t="shared" si="106"/>
        <v/>
      </c>
      <c r="BV21" s="106" t="str">
        <f t="shared" si="106"/>
        <v/>
      </c>
      <c r="BW21" s="106" t="str">
        <f t="shared" si="106"/>
        <v/>
      </c>
      <c r="BX21" s="107"/>
      <c r="CY21" s="101" t="s">
        <v>3</v>
      </c>
      <c r="CZ21" s="108"/>
    </row>
    <row r="22" spans="1:106" ht="14.15" customHeight="1" thickBot="1" x14ac:dyDescent="0.35">
      <c r="A22" s="109"/>
      <c r="B22" s="110"/>
      <c r="C22" s="110"/>
      <c r="D22" s="110"/>
      <c r="E22" s="110"/>
      <c r="F22" s="110"/>
      <c r="G22" s="110"/>
      <c r="H22" s="111" t="s">
        <v>95</v>
      </c>
      <c r="I22" s="137" t="str">
        <f>IF(OR(I21=$CY21,J21=$CY21,K21=$CY21,L21=$CY21),$DA20,"")</f>
        <v/>
      </c>
      <c r="J22" s="137"/>
      <c r="K22" s="137"/>
      <c r="L22" s="137"/>
      <c r="M22" s="138" t="str">
        <f>IF(OR(M21=$CY21,N21=$CY21,O21=$CY21,P21=$CY21),$DA20,"")</f>
        <v/>
      </c>
      <c r="N22" s="138"/>
      <c r="O22" s="138"/>
      <c r="P22" s="138"/>
      <c r="Q22" s="138" t="str">
        <f>IF(OR(Q21=$CY21,R21=$CY21,S21=$CY21,T21=$CY21),$DA20,"")</f>
        <v/>
      </c>
      <c r="R22" s="138"/>
      <c r="S22" s="138"/>
      <c r="T22" s="138"/>
      <c r="U22" s="138" t="str">
        <f>IF(OR(U21=$CY21,V21=$CY21,W21=$CY21,X21=$CY21),$DA20,"")</f>
        <v/>
      </c>
      <c r="V22" s="138"/>
      <c r="W22" s="138"/>
      <c r="X22" s="138"/>
      <c r="Y22" s="138" t="str">
        <f>IF(OR(Y21=$CY21,Z21=$CY21,AA21=$CY21,AB21=$CY21),$DA20,"")</f>
        <v/>
      </c>
      <c r="Z22" s="138"/>
      <c r="AA22" s="138"/>
      <c r="AB22" s="138"/>
      <c r="AC22" s="138" t="str">
        <f>IF(OR(AC21=$CY21,AD21=$CY21,AE21=$CY21,AF21=$CY21),$DA20,"")</f>
        <v/>
      </c>
      <c r="AD22" s="138"/>
      <c r="AE22" s="138"/>
      <c r="AF22" s="138"/>
      <c r="AG22" s="138" t="str">
        <f>IF(OR(AG21=$CY21,AH21=$CY21,AI21=$CY21,AJ21=$CY21),$DA20,"")</f>
        <v/>
      </c>
      <c r="AH22" s="138"/>
      <c r="AI22" s="138"/>
      <c r="AJ22" s="138"/>
      <c r="AK22" s="138" t="str">
        <f>IF(OR(AK21=$CY21,AL21=$CY21,AM21=$CY21,AN21=$CY21),$DA20,"")</f>
        <v/>
      </c>
      <c r="AL22" s="138"/>
      <c r="AM22" s="138"/>
      <c r="AN22" s="138"/>
      <c r="AO22" s="138" t="str">
        <f>IF(OR(AO21=$CY21,AP21=$CY21,AQ21=$CY21,AR21=$CY21),$DA20,"")</f>
        <v/>
      </c>
      <c r="AP22" s="138"/>
      <c r="AQ22" s="138"/>
      <c r="AR22" s="138"/>
      <c r="AS22" s="138" t="str">
        <f>IF(OR(AS21=$CY21,AT21=$CY21,AU21=$CY21,AV21=$CY21),$DA20,"")</f>
        <v/>
      </c>
      <c r="AT22" s="138"/>
      <c r="AU22" s="138"/>
      <c r="AV22" s="138"/>
      <c r="AW22" s="138" t="str">
        <f>IF(OR(AW21=$CY21,AX21=$CY21,AY21=$CY21,AZ21=$CY21),$DA20,"")</f>
        <v/>
      </c>
      <c r="AX22" s="138"/>
      <c r="AY22" s="138"/>
      <c r="AZ22" s="138"/>
      <c r="BA22" s="138" t="str">
        <f>IF(OR(BA21=$CY21,BB21=$CY21,BC21=$CY21,BD21=$CY21),$DA20,"")</f>
        <v/>
      </c>
      <c r="BB22" s="138"/>
      <c r="BC22" s="138"/>
      <c r="BD22" s="138"/>
      <c r="BE22" s="138" t="str">
        <f>IF(OR(BE21=$CY21,BF21=$CY21,BG21=$CY21,BH21=$CY21),$DA20,"")</f>
        <v/>
      </c>
      <c r="BF22" s="138"/>
      <c r="BG22" s="138"/>
      <c r="BH22" s="138"/>
      <c r="BI22" s="138" t="str">
        <f>IF(OR(BI21=$CY21,BJ21=$CY21,BK21=$CY21,BL21=$CY21),$DA20,"")</f>
        <v/>
      </c>
      <c r="BJ22" s="138"/>
      <c r="BK22" s="138"/>
      <c r="BL22" s="138"/>
      <c r="BM22" s="138">
        <f>IF(OR(BM21=$CY21,BN21=$CY21,BO21=$CY21,BP21=$CY21),$DA20,"")</f>
        <v>172.7206613299</v>
      </c>
      <c r="BN22" s="138"/>
      <c r="BO22" s="138"/>
      <c r="BP22" s="138"/>
      <c r="BQ22" s="138" t="str">
        <f>IF(OR(BQ21=$CY21,BR21=$CY21,BS21=$CY21,BT21=$CY21),$DA20,"")</f>
        <v/>
      </c>
      <c r="BR22" s="138"/>
      <c r="BS22" s="138"/>
      <c r="BT22" s="138"/>
      <c r="BU22" s="138" t="str">
        <f>IF(OR(BU21=$CY21,BV21=$CY21,BW21=$CY21,BX21=$CY21),$DA20,"")</f>
        <v/>
      </c>
      <c r="BV22" s="138"/>
      <c r="BW22" s="138"/>
      <c r="BX22" s="139"/>
      <c r="DB22" s="114"/>
    </row>
    <row r="23" spans="1:106" s="230" customFormat="1" ht="14.15" customHeight="1" x14ac:dyDescent="0.35">
      <c r="A23" s="224"/>
      <c r="B23" s="225" t="s">
        <v>113</v>
      </c>
      <c r="C23" s="225"/>
      <c r="D23" s="225"/>
      <c r="E23" s="225"/>
      <c r="F23" s="235">
        <f>INPUT!I63</f>
        <v>42459</v>
      </c>
      <c r="G23" s="235"/>
      <c r="H23" s="236" t="s">
        <v>124</v>
      </c>
      <c r="I23" s="228"/>
      <c r="J23" s="236"/>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5"/>
      <c r="AN23" s="225"/>
      <c r="AO23" s="225"/>
      <c r="AP23" s="225"/>
      <c r="AQ23" s="225"/>
      <c r="AR23" s="225"/>
      <c r="AS23" s="225"/>
      <c r="AT23" s="225"/>
      <c r="AU23" s="225"/>
      <c r="AV23" s="225"/>
      <c r="AW23" s="225"/>
      <c r="AX23" s="225"/>
      <c r="AY23" s="225"/>
      <c r="AZ23" s="225"/>
      <c r="BA23" s="225"/>
      <c r="BB23" s="225"/>
      <c r="BC23" s="225"/>
      <c r="BD23" s="225"/>
      <c r="BE23" s="225"/>
      <c r="BF23" s="225"/>
      <c r="BG23" s="225"/>
      <c r="BH23" s="225"/>
      <c r="BI23" s="225"/>
      <c r="BJ23" s="225"/>
      <c r="BK23" s="225"/>
      <c r="BL23" s="225"/>
      <c r="BM23" s="225"/>
      <c r="BN23" s="225"/>
      <c r="BO23" s="225"/>
      <c r="BP23" s="225"/>
      <c r="BQ23" s="225"/>
      <c r="BR23" s="225"/>
      <c r="BS23" s="225"/>
      <c r="BT23" s="225"/>
      <c r="BU23" s="225"/>
      <c r="BV23" s="225"/>
      <c r="BW23" s="225"/>
      <c r="BX23" s="229"/>
      <c r="CZ23" s="231"/>
      <c r="DA23" s="231"/>
    </row>
    <row r="24" spans="1:106" s="118" customFormat="1" ht="27.75" customHeight="1" x14ac:dyDescent="0.3">
      <c r="A24" s="115"/>
      <c r="B24" s="140"/>
      <c r="C24" s="68"/>
      <c r="D24" s="68"/>
      <c r="E24" s="68"/>
      <c r="F24" s="68"/>
      <c r="G24" s="69" t="s">
        <v>19</v>
      </c>
      <c r="H24" s="69"/>
      <c r="I24" s="116">
        <f>CY24</f>
        <v>3</v>
      </c>
      <c r="J24" s="116">
        <f t="shared" ref="J24:BB24" si="107">I24+$CY24</f>
        <v>6</v>
      </c>
      <c r="K24" s="116">
        <f t="shared" si="107"/>
        <v>9</v>
      </c>
      <c r="L24" s="116">
        <f t="shared" si="107"/>
        <v>12</v>
      </c>
      <c r="M24" s="116">
        <f t="shared" si="107"/>
        <v>15</v>
      </c>
      <c r="N24" s="116">
        <f t="shared" si="107"/>
        <v>18</v>
      </c>
      <c r="O24" s="116">
        <f t="shared" si="107"/>
        <v>21</v>
      </c>
      <c r="P24" s="116">
        <f t="shared" si="107"/>
        <v>24</v>
      </c>
      <c r="Q24" s="116">
        <f t="shared" si="107"/>
        <v>27</v>
      </c>
      <c r="R24" s="116">
        <f t="shared" si="107"/>
        <v>30</v>
      </c>
      <c r="S24" s="116">
        <f t="shared" si="107"/>
        <v>33</v>
      </c>
      <c r="T24" s="116">
        <f t="shared" si="107"/>
        <v>36</v>
      </c>
      <c r="U24" s="116">
        <f t="shared" si="107"/>
        <v>39</v>
      </c>
      <c r="V24" s="116">
        <f t="shared" si="107"/>
        <v>42</v>
      </c>
      <c r="W24" s="116">
        <f t="shared" si="107"/>
        <v>45</v>
      </c>
      <c r="X24" s="116">
        <f t="shared" si="107"/>
        <v>48</v>
      </c>
      <c r="Y24" s="116">
        <f t="shared" si="107"/>
        <v>51</v>
      </c>
      <c r="Z24" s="116">
        <f t="shared" si="107"/>
        <v>54</v>
      </c>
      <c r="AA24" s="116">
        <f t="shared" si="107"/>
        <v>57</v>
      </c>
      <c r="AB24" s="116">
        <f t="shared" si="107"/>
        <v>60</v>
      </c>
      <c r="AC24" s="116">
        <f t="shared" si="107"/>
        <v>63</v>
      </c>
      <c r="AD24" s="116">
        <f t="shared" si="107"/>
        <v>66</v>
      </c>
      <c r="AE24" s="116">
        <f t="shared" si="107"/>
        <v>69</v>
      </c>
      <c r="AF24" s="116">
        <f t="shared" si="107"/>
        <v>72</v>
      </c>
      <c r="AG24" s="116">
        <f t="shared" si="107"/>
        <v>75</v>
      </c>
      <c r="AH24" s="116">
        <f t="shared" si="107"/>
        <v>78</v>
      </c>
      <c r="AI24" s="116">
        <f t="shared" si="107"/>
        <v>81</v>
      </c>
      <c r="AJ24" s="116">
        <f t="shared" si="107"/>
        <v>84</v>
      </c>
      <c r="AK24" s="116">
        <f t="shared" si="107"/>
        <v>87</v>
      </c>
      <c r="AL24" s="116">
        <f t="shared" si="107"/>
        <v>90</v>
      </c>
      <c r="AM24" s="116">
        <f t="shared" si="107"/>
        <v>93</v>
      </c>
      <c r="AN24" s="116">
        <f t="shared" si="107"/>
        <v>96</v>
      </c>
      <c r="AO24" s="116">
        <f t="shared" si="107"/>
        <v>99</v>
      </c>
      <c r="AP24" s="116">
        <f t="shared" si="107"/>
        <v>102</v>
      </c>
      <c r="AQ24" s="116">
        <f t="shared" si="107"/>
        <v>105</v>
      </c>
      <c r="AR24" s="116">
        <f t="shared" si="107"/>
        <v>108</v>
      </c>
      <c r="AS24" s="116">
        <f t="shared" si="107"/>
        <v>111</v>
      </c>
      <c r="AT24" s="116">
        <f t="shared" si="107"/>
        <v>114</v>
      </c>
      <c r="AU24" s="116">
        <f t="shared" si="107"/>
        <v>117</v>
      </c>
      <c r="AV24" s="116">
        <f t="shared" si="107"/>
        <v>120</v>
      </c>
      <c r="AW24" s="116">
        <f t="shared" si="107"/>
        <v>123</v>
      </c>
      <c r="AX24" s="116">
        <f t="shared" si="107"/>
        <v>126</v>
      </c>
      <c r="AY24" s="116">
        <f t="shared" si="107"/>
        <v>129</v>
      </c>
      <c r="AZ24" s="116">
        <f t="shared" si="107"/>
        <v>132</v>
      </c>
      <c r="BA24" s="116">
        <f t="shared" si="107"/>
        <v>135</v>
      </c>
      <c r="BB24" s="116">
        <f t="shared" si="107"/>
        <v>138</v>
      </c>
      <c r="BC24" s="116">
        <f t="shared" ref="BC24:BJ24" si="108">BB24+$CY24</f>
        <v>141</v>
      </c>
      <c r="BD24" s="116">
        <f t="shared" si="108"/>
        <v>144</v>
      </c>
      <c r="BE24" s="116">
        <f t="shared" si="108"/>
        <v>147</v>
      </c>
      <c r="BF24" s="116">
        <f t="shared" si="108"/>
        <v>150</v>
      </c>
      <c r="BG24" s="116">
        <f t="shared" si="108"/>
        <v>153</v>
      </c>
      <c r="BH24" s="116">
        <f t="shared" si="108"/>
        <v>156</v>
      </c>
      <c r="BI24" s="116">
        <f t="shared" si="108"/>
        <v>159</v>
      </c>
      <c r="BJ24" s="116">
        <f t="shared" si="108"/>
        <v>162</v>
      </c>
      <c r="BK24" s="116">
        <f t="shared" ref="BK24:BX24" si="109">BJ24+$CY24</f>
        <v>165</v>
      </c>
      <c r="BL24" s="116">
        <f t="shared" si="109"/>
        <v>168</v>
      </c>
      <c r="BM24" s="116">
        <f t="shared" si="109"/>
        <v>171</v>
      </c>
      <c r="BN24" s="116">
        <f t="shared" si="109"/>
        <v>174</v>
      </c>
      <c r="BO24" s="116">
        <f t="shared" si="109"/>
        <v>177</v>
      </c>
      <c r="BP24" s="116">
        <f t="shared" si="109"/>
        <v>180</v>
      </c>
      <c r="BQ24" s="116">
        <f t="shared" si="109"/>
        <v>183</v>
      </c>
      <c r="BR24" s="116">
        <f t="shared" si="109"/>
        <v>186</v>
      </c>
      <c r="BS24" s="116">
        <f t="shared" si="109"/>
        <v>189</v>
      </c>
      <c r="BT24" s="116">
        <f t="shared" si="109"/>
        <v>192</v>
      </c>
      <c r="BU24" s="116">
        <f t="shared" si="109"/>
        <v>195</v>
      </c>
      <c r="BV24" s="116">
        <f t="shared" si="109"/>
        <v>198</v>
      </c>
      <c r="BW24" s="116">
        <f t="shared" si="109"/>
        <v>201</v>
      </c>
      <c r="BX24" s="117">
        <f t="shared" si="109"/>
        <v>204</v>
      </c>
      <c r="CY24" s="67">
        <f>CY16</f>
        <v>3</v>
      </c>
      <c r="CZ24" s="72" t="s">
        <v>35</v>
      </c>
      <c r="DA24" s="73"/>
      <c r="DB24" s="119"/>
    </row>
    <row r="25" spans="1:106" s="118" customFormat="1" ht="16.5" customHeight="1" x14ac:dyDescent="0.3">
      <c r="A25" s="75"/>
      <c r="B25" s="68"/>
      <c r="C25" s="68"/>
      <c r="D25" s="68"/>
      <c r="E25" s="68"/>
      <c r="F25" s="68"/>
      <c r="G25" s="120"/>
      <c r="H25" s="77" t="s">
        <v>97</v>
      </c>
      <c r="I25" s="121" t="str">
        <f>IF(OR(I26=$CY26,J26=$CY26,K26=$CY26,L26=$CY26),$DA27,"")</f>
        <v/>
      </c>
      <c r="J25" s="121"/>
      <c r="K25" s="121"/>
      <c r="L25" s="121"/>
      <c r="M25" s="121" t="str">
        <f>IF(OR(M26=$CY26,N26=$CY26,O26=$CY26,P26=$CY26),$DA27,"")</f>
        <v/>
      </c>
      <c r="N25" s="121"/>
      <c r="O25" s="121"/>
      <c r="P25" s="121"/>
      <c r="Q25" s="121" t="str">
        <f>IF(OR(Q26=$CY26,R26=$CY26,S26=$CY26,T26=$CY26),$DA27,"")</f>
        <v/>
      </c>
      <c r="R25" s="121"/>
      <c r="S25" s="121"/>
      <c r="T25" s="121"/>
      <c r="U25" s="121" t="str">
        <f>IF(OR(U26=$CY26,V26=$CY26,W26=$CY26,X26=$CY26),$DA27,"")</f>
        <v/>
      </c>
      <c r="V25" s="121"/>
      <c r="W25" s="121"/>
      <c r="X25" s="121"/>
      <c r="Y25" s="121" t="str">
        <f>IF(OR(Y26=$CY26,Z26=$CY26,AA26=$CY26,AB26=$CY26),$DA27,"")</f>
        <v/>
      </c>
      <c r="Z25" s="121"/>
      <c r="AA25" s="121"/>
      <c r="AB25" s="121"/>
      <c r="AC25" s="121" t="str">
        <f>IF(OR(AC26=$CY26,AD26=$CY26,AE26=$CY26,AF26=$CY26),$DA27,"")</f>
        <v/>
      </c>
      <c r="AD25" s="121"/>
      <c r="AE25" s="121"/>
      <c r="AF25" s="121"/>
      <c r="AG25" s="121" t="str">
        <f>IF(OR(AG26=$CY26,AH26=$CY26,AI26=$CY26,AJ26=$CY26),$DA27,"")</f>
        <v/>
      </c>
      <c r="AH25" s="121"/>
      <c r="AI25" s="121"/>
      <c r="AJ25" s="121"/>
      <c r="AK25" s="121" t="str">
        <f>IF(OR(AK26=$CY26,AL26=$CY26,AM26=$CY26,AN26=$CY26),$DA27,"")</f>
        <v/>
      </c>
      <c r="AL25" s="121"/>
      <c r="AM25" s="121"/>
      <c r="AN25" s="121"/>
      <c r="AO25" s="121" t="str">
        <f>IF(OR(AO26=$CY26,AP26=$CY26,AQ26=$CY26,AR26=$CY26),$DA27,"")</f>
        <v/>
      </c>
      <c r="AP25" s="121"/>
      <c r="AQ25" s="121"/>
      <c r="AR25" s="121"/>
      <c r="AS25" s="121" t="str">
        <f>IF(OR(AS26=$CY26,AT26=$CY26,AU26=$CY26,AV26=$CY26),$DA27,"")</f>
        <v/>
      </c>
      <c r="AT25" s="121"/>
      <c r="AU25" s="121"/>
      <c r="AV25" s="121"/>
      <c r="AW25" s="121" t="str">
        <f>IF(OR(AW26=$CY26,AX26=$CY26,AY26=$CY26,AZ26=$CY26),$DA27,"")</f>
        <v/>
      </c>
      <c r="AX25" s="121"/>
      <c r="AY25" s="121"/>
      <c r="AZ25" s="121"/>
      <c r="BA25" s="121" t="str">
        <f>IF(OR(BA26=$CY26,BB26=$CY26,BC26=$CY26,BD26=$CY26),$DA27,"")</f>
        <v/>
      </c>
      <c r="BB25" s="121"/>
      <c r="BC25" s="121"/>
      <c r="BD25" s="121"/>
      <c r="BE25" s="121">
        <f>IF(OR(BE26=$CY26,BF26=$CY26,BG26=$CY26,BH26=$CY26),$DA27,"")</f>
        <v>150.829644</v>
      </c>
      <c r="BF25" s="121"/>
      <c r="BG25" s="121"/>
      <c r="BH25" s="121"/>
      <c r="BI25" s="121" t="str">
        <f>IF(OR(BI26=$CY26,BJ26=$CY26,BK26=$CY26,BL26=$CY26),$DA27,"")</f>
        <v/>
      </c>
      <c r="BJ25" s="121"/>
      <c r="BK25" s="121"/>
      <c r="BL25" s="121"/>
      <c r="BM25" s="121" t="str">
        <f>IF(OR(BM26=$CY26,BN26=$CY26,BO26=$CY26,BP26=$CY26),$DA27,"")</f>
        <v/>
      </c>
      <c r="BN25" s="121"/>
      <c r="BO25" s="121"/>
      <c r="BP25" s="121"/>
      <c r="BQ25" s="121" t="str">
        <f>IF(OR(BQ26=$CY26,BR26=$CY26,BS26=$CY26,BT26=$CY26),$DA27,"")</f>
        <v/>
      </c>
      <c r="BR25" s="121"/>
      <c r="BS25" s="121"/>
      <c r="BT25" s="121"/>
      <c r="BU25" s="121" t="str">
        <f>IF(OR(BU26=$CY26,BV26=$CY26,BW26=$CY26,BX26=$CY26),$DA27,"")</f>
        <v/>
      </c>
      <c r="BV25" s="121"/>
      <c r="BW25" s="121"/>
      <c r="BX25" s="122"/>
      <c r="CY25" s="23"/>
      <c r="CZ25" s="123"/>
      <c r="DA25" s="124"/>
      <c r="DB25" s="119"/>
    </row>
    <row r="26" spans="1:106" s="54" customFormat="1" ht="14.15" customHeight="1" x14ac:dyDescent="0.35">
      <c r="A26" s="75" t="s">
        <v>89</v>
      </c>
      <c r="B26" s="80" t="s">
        <v>104</v>
      </c>
      <c r="C26" s="80"/>
      <c r="D26" s="80"/>
      <c r="E26" s="80"/>
      <c r="F26" s="80"/>
      <c r="G26" s="141"/>
      <c r="H26" s="120"/>
      <c r="I26" s="81" t="str">
        <f t="shared" ref="I26" si="110">IF(AND($DA27&gt;H24+$CY24/2,$DA27&lt;J24-$CY24/2),$CY26,"")</f>
        <v/>
      </c>
      <c r="J26" s="81" t="str">
        <f t="shared" ref="J26" si="111">IF(AND($DA27&gt;I24+$CY24/2,$DA27&lt;K24-$CY24/2),$CY26,"")</f>
        <v/>
      </c>
      <c r="K26" s="81" t="str">
        <f t="shared" ref="K26" si="112">IF(AND($DA27&gt;J24+$CY24/2,$DA27&lt;L24-$CY24/2),$CY26,"")</f>
        <v/>
      </c>
      <c r="L26" s="81" t="str">
        <f t="shared" ref="L26" si="113">IF(AND($DA27&gt;K24+$CY24/2,$DA27&lt;M24-$CY24/2),$CY26,"")</f>
        <v/>
      </c>
      <c r="M26" s="81" t="str">
        <f t="shared" ref="M26" si="114">IF(AND($DA27&gt;L24+$CY24/2,$DA27&lt;N24-$CY24/2),$CY26,"")</f>
        <v/>
      </c>
      <c r="N26" s="81" t="str">
        <f t="shared" ref="N26" si="115">IF(AND($DA27&gt;M24+$CY24/2,$DA27&lt;O24-$CY24/2),$CY26,"")</f>
        <v/>
      </c>
      <c r="O26" s="81" t="str">
        <f t="shared" ref="O26" si="116">IF(AND($DA27&gt;N24+$CY24/2,$DA27&lt;P24-$CY24/2),$CY26,"")</f>
        <v/>
      </c>
      <c r="P26" s="81" t="str">
        <f t="shared" ref="P26:BB26" si="117">IF(AND($DA27&gt;O24+$CY24/2,$DA27&lt;Q24-$CY24/2),$CY26,"")</f>
        <v/>
      </c>
      <c r="Q26" s="81" t="str">
        <f t="shared" si="117"/>
        <v/>
      </c>
      <c r="R26" s="81" t="str">
        <f t="shared" si="117"/>
        <v/>
      </c>
      <c r="S26" s="81" t="str">
        <f t="shared" si="117"/>
        <v/>
      </c>
      <c r="T26" s="81" t="str">
        <f t="shared" si="117"/>
        <v/>
      </c>
      <c r="U26" s="81" t="str">
        <f t="shared" si="117"/>
        <v/>
      </c>
      <c r="V26" s="81" t="str">
        <f t="shared" si="117"/>
        <v/>
      </c>
      <c r="W26" s="81" t="str">
        <f t="shared" si="117"/>
        <v/>
      </c>
      <c r="X26" s="81" t="str">
        <f t="shared" si="117"/>
        <v/>
      </c>
      <c r="Y26" s="81" t="str">
        <f t="shared" si="117"/>
        <v/>
      </c>
      <c r="Z26" s="81" t="str">
        <f t="shared" si="117"/>
        <v/>
      </c>
      <c r="AA26" s="81" t="str">
        <f t="shared" si="117"/>
        <v/>
      </c>
      <c r="AB26" s="81" t="str">
        <f t="shared" si="117"/>
        <v/>
      </c>
      <c r="AC26" s="81" t="str">
        <f t="shared" si="117"/>
        <v/>
      </c>
      <c r="AD26" s="81" t="str">
        <f t="shared" si="117"/>
        <v/>
      </c>
      <c r="AE26" s="81" t="str">
        <f t="shared" si="117"/>
        <v/>
      </c>
      <c r="AF26" s="81" t="str">
        <f t="shared" si="117"/>
        <v/>
      </c>
      <c r="AG26" s="81" t="str">
        <f t="shared" si="117"/>
        <v/>
      </c>
      <c r="AH26" s="81" t="str">
        <f t="shared" si="117"/>
        <v/>
      </c>
      <c r="AI26" s="81" t="str">
        <f t="shared" si="117"/>
        <v/>
      </c>
      <c r="AJ26" s="81" t="str">
        <f t="shared" si="117"/>
        <v/>
      </c>
      <c r="AK26" s="81" t="str">
        <f t="shared" si="117"/>
        <v/>
      </c>
      <c r="AL26" s="81" t="str">
        <f t="shared" si="117"/>
        <v/>
      </c>
      <c r="AM26" s="81" t="str">
        <f t="shared" si="117"/>
        <v/>
      </c>
      <c r="AN26" s="81" t="str">
        <f t="shared" si="117"/>
        <v/>
      </c>
      <c r="AO26" s="81" t="str">
        <f t="shared" si="117"/>
        <v/>
      </c>
      <c r="AP26" s="81" t="str">
        <f t="shared" si="117"/>
        <v/>
      </c>
      <c r="AQ26" s="81" t="str">
        <f t="shared" si="117"/>
        <v/>
      </c>
      <c r="AR26" s="81" t="str">
        <f t="shared" si="117"/>
        <v/>
      </c>
      <c r="AS26" s="81" t="str">
        <f t="shared" si="117"/>
        <v/>
      </c>
      <c r="AT26" s="81" t="str">
        <f t="shared" si="117"/>
        <v/>
      </c>
      <c r="AU26" s="81" t="str">
        <f t="shared" si="117"/>
        <v/>
      </c>
      <c r="AV26" s="81" t="str">
        <f t="shared" si="117"/>
        <v/>
      </c>
      <c r="AW26" s="81" t="str">
        <f t="shared" si="117"/>
        <v/>
      </c>
      <c r="AX26" s="81" t="str">
        <f t="shared" si="117"/>
        <v/>
      </c>
      <c r="AY26" s="81" t="str">
        <f t="shared" si="117"/>
        <v/>
      </c>
      <c r="AZ26" s="81" t="str">
        <f t="shared" si="117"/>
        <v/>
      </c>
      <c r="BA26" s="81" t="str">
        <f t="shared" si="117"/>
        <v/>
      </c>
      <c r="BB26" s="81" t="str">
        <f t="shared" si="117"/>
        <v/>
      </c>
      <c r="BC26" s="81" t="str">
        <f t="shared" ref="BC26:BJ26" si="118">IF(AND($DA27&gt;BB24+$CY24/2,$DA27&lt;BD24-$CY24/2),$CY26,"")</f>
        <v/>
      </c>
      <c r="BD26" s="81" t="str">
        <f t="shared" si="118"/>
        <v/>
      </c>
      <c r="BE26" s="81" t="str">
        <f t="shared" si="118"/>
        <v/>
      </c>
      <c r="BF26" s="81" t="str">
        <f t="shared" si="118"/>
        <v>▼</v>
      </c>
      <c r="BG26" s="81" t="str">
        <f t="shared" si="118"/>
        <v/>
      </c>
      <c r="BH26" s="81" t="str">
        <f t="shared" si="118"/>
        <v/>
      </c>
      <c r="BI26" s="81" t="str">
        <f t="shared" si="118"/>
        <v/>
      </c>
      <c r="BJ26" s="81" t="str">
        <f t="shared" si="118"/>
        <v/>
      </c>
      <c r="BK26" s="81" t="str">
        <f t="shared" ref="BK26:BW26" si="119">IF(AND($DA27&gt;BJ24+$CY24/2,$DA27&lt;BL24-$CY24/2),$CY26,"")</f>
        <v/>
      </c>
      <c r="BL26" s="81" t="str">
        <f t="shared" si="119"/>
        <v/>
      </c>
      <c r="BM26" s="81" t="str">
        <f t="shared" si="119"/>
        <v/>
      </c>
      <c r="BN26" s="81" t="str">
        <f t="shared" si="119"/>
        <v/>
      </c>
      <c r="BO26" s="81" t="str">
        <f t="shared" si="119"/>
        <v/>
      </c>
      <c r="BP26" s="81" t="str">
        <f t="shared" si="119"/>
        <v/>
      </c>
      <c r="BQ26" s="81" t="str">
        <f t="shared" si="119"/>
        <v/>
      </c>
      <c r="BR26" s="81" t="str">
        <f t="shared" si="119"/>
        <v/>
      </c>
      <c r="BS26" s="81" t="str">
        <f t="shared" si="119"/>
        <v/>
      </c>
      <c r="BT26" s="81" t="str">
        <f t="shared" si="119"/>
        <v/>
      </c>
      <c r="BU26" s="81" t="str">
        <f t="shared" si="119"/>
        <v/>
      </c>
      <c r="BV26" s="81" t="str">
        <f t="shared" si="119"/>
        <v/>
      </c>
      <c r="BW26" s="81" t="str">
        <f t="shared" si="119"/>
        <v/>
      </c>
      <c r="BX26" s="82"/>
      <c r="CY26" s="54" t="s">
        <v>5</v>
      </c>
      <c r="CZ26" s="41" t="s">
        <v>86</v>
      </c>
      <c r="DA26" s="83" t="s">
        <v>82</v>
      </c>
      <c r="DB26" s="114"/>
    </row>
    <row r="27" spans="1:106" s="93" customFormat="1" ht="14.15" customHeight="1" x14ac:dyDescent="0.35">
      <c r="A27" s="84"/>
      <c r="B27" s="85"/>
      <c r="C27" s="85"/>
      <c r="D27" s="85"/>
      <c r="E27" s="85"/>
      <c r="F27" s="85"/>
      <c r="G27" s="127">
        <f>CZ27</f>
        <v>98.579098459999997</v>
      </c>
      <c r="H27" s="128"/>
      <c r="I27" s="88" t="str">
        <f t="shared" ref="I27:BB27" si="120">IF(I24-$CY24/2&lt;$CZ27,$CY27,IF(I24-$CY24/2&gt;$DA27,$DB27,""))</f>
        <v>v</v>
      </c>
      <c r="J27" s="89" t="str">
        <f t="shared" si="120"/>
        <v>v</v>
      </c>
      <c r="K27" s="89" t="str">
        <f t="shared" si="120"/>
        <v>v</v>
      </c>
      <c r="L27" s="89" t="str">
        <f t="shared" si="120"/>
        <v>v</v>
      </c>
      <c r="M27" s="89" t="str">
        <f t="shared" si="120"/>
        <v>v</v>
      </c>
      <c r="N27" s="89" t="str">
        <f t="shared" si="120"/>
        <v>v</v>
      </c>
      <c r="O27" s="89" t="str">
        <f t="shared" si="120"/>
        <v>v</v>
      </c>
      <c r="P27" s="89" t="str">
        <f t="shared" si="120"/>
        <v>v</v>
      </c>
      <c r="Q27" s="89" t="str">
        <f t="shared" si="120"/>
        <v>v</v>
      </c>
      <c r="R27" s="89" t="str">
        <f t="shared" si="120"/>
        <v>v</v>
      </c>
      <c r="S27" s="89" t="str">
        <f t="shared" si="120"/>
        <v>v</v>
      </c>
      <c r="T27" s="89" t="str">
        <f t="shared" si="120"/>
        <v>v</v>
      </c>
      <c r="U27" s="89" t="str">
        <f t="shared" si="120"/>
        <v>v</v>
      </c>
      <c r="V27" s="89" t="str">
        <f t="shared" si="120"/>
        <v>v</v>
      </c>
      <c r="W27" s="89" t="str">
        <f t="shared" si="120"/>
        <v>v</v>
      </c>
      <c r="X27" s="89" t="str">
        <f t="shared" si="120"/>
        <v>v</v>
      </c>
      <c r="Y27" s="89" t="str">
        <f t="shared" si="120"/>
        <v>v</v>
      </c>
      <c r="Z27" s="89" t="str">
        <f t="shared" si="120"/>
        <v>v</v>
      </c>
      <c r="AA27" s="89" t="str">
        <f t="shared" si="120"/>
        <v>v</v>
      </c>
      <c r="AB27" s="89" t="str">
        <f t="shared" si="120"/>
        <v>v</v>
      </c>
      <c r="AC27" s="89" t="str">
        <f t="shared" si="120"/>
        <v>v</v>
      </c>
      <c r="AD27" s="89" t="str">
        <f t="shared" si="120"/>
        <v>v</v>
      </c>
      <c r="AE27" s="89" t="str">
        <f t="shared" si="120"/>
        <v>v</v>
      </c>
      <c r="AF27" s="89" t="str">
        <f t="shared" si="120"/>
        <v>v</v>
      </c>
      <c r="AG27" s="89" t="str">
        <f t="shared" si="120"/>
        <v>v</v>
      </c>
      <c r="AH27" s="89" t="str">
        <f t="shared" si="120"/>
        <v>v</v>
      </c>
      <c r="AI27" s="89" t="str">
        <f t="shared" si="120"/>
        <v>v</v>
      </c>
      <c r="AJ27" s="89" t="str">
        <f t="shared" si="120"/>
        <v>v</v>
      </c>
      <c r="AK27" s="89" t="str">
        <f t="shared" si="120"/>
        <v>v</v>
      </c>
      <c r="AL27" s="89" t="str">
        <f t="shared" si="120"/>
        <v>v</v>
      </c>
      <c r="AM27" s="89" t="str">
        <f t="shared" si="120"/>
        <v>v</v>
      </c>
      <c r="AN27" s="89" t="str">
        <f t="shared" si="120"/>
        <v>v</v>
      </c>
      <c r="AO27" s="89" t="str">
        <f t="shared" si="120"/>
        <v>v</v>
      </c>
      <c r="AP27" s="89" t="str">
        <f t="shared" si="120"/>
        <v/>
      </c>
      <c r="AQ27" s="89" t="str">
        <f t="shared" si="120"/>
        <v/>
      </c>
      <c r="AR27" s="89" t="str">
        <f t="shared" si="120"/>
        <v/>
      </c>
      <c r="AS27" s="89" t="str">
        <f t="shared" si="120"/>
        <v/>
      </c>
      <c r="AT27" s="89" t="str">
        <f t="shared" si="120"/>
        <v/>
      </c>
      <c r="AU27" s="89" t="str">
        <f t="shared" si="120"/>
        <v/>
      </c>
      <c r="AV27" s="89" t="str">
        <f t="shared" si="120"/>
        <v/>
      </c>
      <c r="AW27" s="89" t="str">
        <f t="shared" si="120"/>
        <v/>
      </c>
      <c r="AX27" s="89" t="str">
        <f t="shared" si="120"/>
        <v/>
      </c>
      <c r="AY27" s="89" t="str">
        <f t="shared" si="120"/>
        <v/>
      </c>
      <c r="AZ27" s="89" t="str">
        <f t="shared" si="120"/>
        <v/>
      </c>
      <c r="BA27" s="89" t="str">
        <f t="shared" si="120"/>
        <v/>
      </c>
      <c r="BB27" s="89" t="str">
        <f t="shared" si="120"/>
        <v/>
      </c>
      <c r="BC27" s="89" t="str">
        <f t="shared" ref="BC27:BJ27" si="121">IF(BC24-$CY24/2&lt;$CZ27,$CY27,IF(BC24-$CY24/2&gt;$DA27,$DB27,""))</f>
        <v/>
      </c>
      <c r="BD27" s="89" t="str">
        <f t="shared" si="121"/>
        <v/>
      </c>
      <c r="BE27" s="89" t="str">
        <f t="shared" si="121"/>
        <v/>
      </c>
      <c r="BF27" s="89" t="str">
        <f t="shared" si="121"/>
        <v/>
      </c>
      <c r="BG27" s="89" t="str">
        <f t="shared" si="121"/>
        <v>.</v>
      </c>
      <c r="BH27" s="89" t="str">
        <f t="shared" si="121"/>
        <v>.</v>
      </c>
      <c r="BI27" s="89" t="str">
        <f t="shared" si="121"/>
        <v>.</v>
      </c>
      <c r="BJ27" s="89" t="str">
        <f t="shared" si="121"/>
        <v>.</v>
      </c>
      <c r="BK27" s="89" t="str">
        <f t="shared" ref="BK27:BX27" si="122">IF(BK24-$CY24/2&lt;$CZ27,$CY27,IF(BK24-$CY24/2&gt;$DA27,$DB27,""))</f>
        <v>.</v>
      </c>
      <c r="BL27" s="89" t="str">
        <f t="shared" si="122"/>
        <v>.</v>
      </c>
      <c r="BM27" s="89" t="str">
        <f t="shared" si="122"/>
        <v>.</v>
      </c>
      <c r="BN27" s="89" t="str">
        <f t="shared" si="122"/>
        <v>.</v>
      </c>
      <c r="BO27" s="89" t="str">
        <f t="shared" si="122"/>
        <v>.</v>
      </c>
      <c r="BP27" s="89" t="str">
        <f t="shared" si="122"/>
        <v>.</v>
      </c>
      <c r="BQ27" s="89" t="str">
        <f t="shared" si="122"/>
        <v>.</v>
      </c>
      <c r="BR27" s="89" t="str">
        <f t="shared" si="122"/>
        <v>.</v>
      </c>
      <c r="BS27" s="89" t="str">
        <f t="shared" si="122"/>
        <v>.</v>
      </c>
      <c r="BT27" s="89" t="str">
        <f t="shared" si="122"/>
        <v>.</v>
      </c>
      <c r="BU27" s="89" t="str">
        <f t="shared" si="122"/>
        <v>.</v>
      </c>
      <c r="BV27" s="89" t="str">
        <f t="shared" si="122"/>
        <v>.</v>
      </c>
      <c r="BW27" s="89" t="str">
        <f t="shared" si="122"/>
        <v>.</v>
      </c>
      <c r="BX27" s="90" t="str">
        <f t="shared" si="122"/>
        <v>.</v>
      </c>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t="s">
        <v>8</v>
      </c>
      <c r="CZ27" s="129">
        <f>INPUT!AL63</f>
        <v>98.579098459999997</v>
      </c>
      <c r="DA27" s="130">
        <f>INPUT!AL73</f>
        <v>150.829644</v>
      </c>
      <c r="DB27" s="54" t="s">
        <v>9</v>
      </c>
    </row>
    <row r="28" spans="1:106" s="101" customFormat="1" ht="14.15" customHeight="1" x14ac:dyDescent="0.35">
      <c r="A28" s="94"/>
      <c r="B28" s="95" t="s">
        <v>105</v>
      </c>
      <c r="C28" s="95"/>
      <c r="D28" s="95"/>
      <c r="E28" s="95"/>
      <c r="F28" s="95"/>
      <c r="G28" s="131">
        <f>CZ28</f>
        <v>129.15160059999999</v>
      </c>
      <c r="H28" s="132"/>
      <c r="I28" s="98" t="str">
        <f t="shared" ref="I28:BB28" si="123">IF(I24-$CY24/2&lt;$CZ28,$CY28,IF(I24-$CY24/2&gt;$DA28,$DB28,""))</f>
        <v>a</v>
      </c>
      <c r="J28" s="99" t="str">
        <f t="shared" si="123"/>
        <v>a</v>
      </c>
      <c r="K28" s="99" t="str">
        <f t="shared" si="123"/>
        <v>a</v>
      </c>
      <c r="L28" s="99" t="str">
        <f t="shared" si="123"/>
        <v>a</v>
      </c>
      <c r="M28" s="99" t="str">
        <f t="shared" si="123"/>
        <v>a</v>
      </c>
      <c r="N28" s="99" t="str">
        <f t="shared" si="123"/>
        <v>a</v>
      </c>
      <c r="O28" s="99" t="str">
        <f t="shared" si="123"/>
        <v>a</v>
      </c>
      <c r="P28" s="99" t="str">
        <f t="shared" si="123"/>
        <v>a</v>
      </c>
      <c r="Q28" s="99" t="str">
        <f t="shared" si="123"/>
        <v>a</v>
      </c>
      <c r="R28" s="99" t="str">
        <f t="shared" si="123"/>
        <v>a</v>
      </c>
      <c r="S28" s="99" t="str">
        <f t="shared" si="123"/>
        <v>a</v>
      </c>
      <c r="T28" s="99" t="str">
        <f t="shared" si="123"/>
        <v>a</v>
      </c>
      <c r="U28" s="99" t="str">
        <f t="shared" si="123"/>
        <v>a</v>
      </c>
      <c r="V28" s="99" t="str">
        <f t="shared" si="123"/>
        <v>a</v>
      </c>
      <c r="W28" s="99" t="str">
        <f t="shared" si="123"/>
        <v>a</v>
      </c>
      <c r="X28" s="99" t="str">
        <f t="shared" si="123"/>
        <v>a</v>
      </c>
      <c r="Y28" s="99" t="str">
        <f t="shared" si="123"/>
        <v>a</v>
      </c>
      <c r="Z28" s="99" t="str">
        <f t="shared" si="123"/>
        <v>a</v>
      </c>
      <c r="AA28" s="99" t="str">
        <f t="shared" si="123"/>
        <v>a</v>
      </c>
      <c r="AB28" s="99" t="str">
        <f t="shared" si="123"/>
        <v>a</v>
      </c>
      <c r="AC28" s="99" t="str">
        <f t="shared" si="123"/>
        <v>a</v>
      </c>
      <c r="AD28" s="99" t="str">
        <f t="shared" si="123"/>
        <v>a</v>
      </c>
      <c r="AE28" s="99" t="str">
        <f t="shared" si="123"/>
        <v>a</v>
      </c>
      <c r="AF28" s="99" t="str">
        <f t="shared" si="123"/>
        <v>a</v>
      </c>
      <c r="AG28" s="99" t="str">
        <f t="shared" si="123"/>
        <v>a</v>
      </c>
      <c r="AH28" s="99" t="str">
        <f t="shared" si="123"/>
        <v>a</v>
      </c>
      <c r="AI28" s="99" t="str">
        <f t="shared" si="123"/>
        <v>a</v>
      </c>
      <c r="AJ28" s="99" t="str">
        <f t="shared" si="123"/>
        <v>a</v>
      </c>
      <c r="AK28" s="99" t="str">
        <f t="shared" si="123"/>
        <v>a</v>
      </c>
      <c r="AL28" s="99" t="str">
        <f t="shared" si="123"/>
        <v>a</v>
      </c>
      <c r="AM28" s="99" t="str">
        <f t="shared" si="123"/>
        <v>a</v>
      </c>
      <c r="AN28" s="99" t="str">
        <f t="shared" si="123"/>
        <v>a</v>
      </c>
      <c r="AO28" s="99" t="str">
        <f t="shared" si="123"/>
        <v>a</v>
      </c>
      <c r="AP28" s="99" t="str">
        <f t="shared" si="123"/>
        <v>a</v>
      </c>
      <c r="AQ28" s="99" t="str">
        <f t="shared" si="123"/>
        <v>a</v>
      </c>
      <c r="AR28" s="99" t="str">
        <f t="shared" si="123"/>
        <v>a</v>
      </c>
      <c r="AS28" s="99" t="str">
        <f t="shared" si="123"/>
        <v>a</v>
      </c>
      <c r="AT28" s="99" t="str">
        <f t="shared" si="123"/>
        <v>a</v>
      </c>
      <c r="AU28" s="99" t="str">
        <f t="shared" si="123"/>
        <v>a</v>
      </c>
      <c r="AV28" s="99" t="str">
        <f t="shared" si="123"/>
        <v>a</v>
      </c>
      <c r="AW28" s="99" t="str">
        <f t="shared" si="123"/>
        <v>a</v>
      </c>
      <c r="AX28" s="99" t="str">
        <f t="shared" si="123"/>
        <v>a</v>
      </c>
      <c r="AY28" s="99" t="str">
        <f t="shared" si="123"/>
        <v>a</v>
      </c>
      <c r="AZ28" s="99" t="str">
        <f t="shared" si="123"/>
        <v/>
      </c>
      <c r="BA28" s="99" t="str">
        <f t="shared" si="123"/>
        <v/>
      </c>
      <c r="BB28" s="99" t="str">
        <f t="shared" si="123"/>
        <v/>
      </c>
      <c r="BC28" s="99" t="str">
        <f t="shared" ref="BC28:BJ28" si="124">IF(BC24-$CY24/2&lt;$CZ28,$CY28,IF(BC24-$CY24/2&gt;$DA28,$DB28,""))</f>
        <v/>
      </c>
      <c r="BD28" s="99" t="str">
        <f t="shared" si="124"/>
        <v/>
      </c>
      <c r="BE28" s="99" t="str">
        <f t="shared" si="124"/>
        <v/>
      </c>
      <c r="BF28" s="99" t="str">
        <f t="shared" si="124"/>
        <v/>
      </c>
      <c r="BG28" s="99" t="str">
        <f t="shared" si="124"/>
        <v/>
      </c>
      <c r="BH28" s="99" t="str">
        <f t="shared" si="124"/>
        <v/>
      </c>
      <c r="BI28" s="99" t="str">
        <f t="shared" si="124"/>
        <v/>
      </c>
      <c r="BJ28" s="99" t="str">
        <f t="shared" si="124"/>
        <v/>
      </c>
      <c r="BK28" s="99" t="str">
        <f t="shared" ref="BK28:BX28" si="125">IF(BK24-$CY24/2&lt;$CZ28,$CY28,IF(BK24-$CY24/2&gt;$DA28,$DB28,""))</f>
        <v/>
      </c>
      <c r="BL28" s="99" t="str">
        <f t="shared" si="125"/>
        <v/>
      </c>
      <c r="BM28" s="99" t="str">
        <f t="shared" si="125"/>
        <v/>
      </c>
      <c r="BN28" s="99" t="str">
        <f t="shared" si="125"/>
        <v/>
      </c>
      <c r="BO28" s="99" t="str">
        <f t="shared" si="125"/>
        <v/>
      </c>
      <c r="BP28" s="99" t="str">
        <f t="shared" si="125"/>
        <v/>
      </c>
      <c r="BQ28" s="99" t="str">
        <f t="shared" si="125"/>
        <v/>
      </c>
      <c r="BR28" s="99" t="str">
        <f t="shared" si="125"/>
        <v/>
      </c>
      <c r="BS28" s="99" t="str">
        <f t="shared" si="125"/>
        <v>.</v>
      </c>
      <c r="BT28" s="99" t="str">
        <f t="shared" si="125"/>
        <v>.</v>
      </c>
      <c r="BU28" s="99" t="str">
        <f t="shared" si="125"/>
        <v>.</v>
      </c>
      <c r="BV28" s="99" t="str">
        <f t="shared" si="125"/>
        <v>.</v>
      </c>
      <c r="BW28" s="99" t="str">
        <f t="shared" si="125"/>
        <v>.</v>
      </c>
      <c r="BX28" s="100" t="str">
        <f t="shared" si="125"/>
        <v>.</v>
      </c>
      <c r="CY28" s="101" t="s">
        <v>10</v>
      </c>
      <c r="CZ28" s="133">
        <f>INPUT!AL66</f>
        <v>129.15160059999999</v>
      </c>
      <c r="DA28" s="134">
        <f>INPUT!AL74</f>
        <v>187.30981746</v>
      </c>
      <c r="DB28" s="101" t="s">
        <v>9</v>
      </c>
    </row>
    <row r="29" spans="1:106" s="101" customFormat="1" ht="14.15" customHeight="1" x14ac:dyDescent="0.35">
      <c r="A29" s="94" t="s">
        <v>90</v>
      </c>
      <c r="B29" s="104"/>
      <c r="C29" s="104"/>
      <c r="D29" s="104"/>
      <c r="E29" s="104"/>
      <c r="F29" s="104"/>
      <c r="G29" s="142"/>
      <c r="H29" s="105"/>
      <c r="I29" s="106" t="str">
        <f t="shared" ref="I29" si="126">IF(AND($DA28&gt;H24+$CY24/2,$DA28&lt;J24-$CY24/2),$CY29,"")</f>
        <v/>
      </c>
      <c r="J29" s="106" t="str">
        <f t="shared" ref="J29" si="127">IF(AND($DA28&gt;I24+$CY24/2,$DA28&lt;K24-$CY24/2),$CY29,"")</f>
        <v/>
      </c>
      <c r="K29" s="106" t="str">
        <f t="shared" ref="K29" si="128">IF(AND($DA28&gt;J24+$CY24/2,$DA28&lt;L24-$CY24/2),$CY29,"")</f>
        <v/>
      </c>
      <c r="L29" s="106" t="str">
        <f t="shared" ref="L29" si="129">IF(AND($DA28&gt;K24+$CY24/2,$DA28&lt;M24-$CY24/2),$CY29,"")</f>
        <v/>
      </c>
      <c r="M29" s="106" t="str">
        <f t="shared" ref="M29" si="130">IF(AND($DA28&gt;L24+$CY24/2,$DA28&lt;N24-$CY24/2),$CY29,"")</f>
        <v/>
      </c>
      <c r="N29" s="106" t="str">
        <f t="shared" ref="N29" si="131">IF(AND($DA28&gt;M24+$CY24/2,$DA28&lt;O24-$CY24/2),$CY29,"")</f>
        <v/>
      </c>
      <c r="O29" s="106" t="str">
        <f t="shared" ref="O29" si="132">IF(AND($DA28&gt;N24+$CY24/2,$DA28&lt;P24-$CY24/2),$CY29,"")</f>
        <v/>
      </c>
      <c r="P29" s="106" t="str">
        <f t="shared" ref="P29:BB29" si="133">IF(AND($DA28&gt;O24+$CY24/2,$DA28&lt;Q24-$CY24/2),$CY29,"")</f>
        <v/>
      </c>
      <c r="Q29" s="106" t="str">
        <f t="shared" si="133"/>
        <v/>
      </c>
      <c r="R29" s="106" t="str">
        <f t="shared" si="133"/>
        <v/>
      </c>
      <c r="S29" s="106" t="str">
        <f t="shared" si="133"/>
        <v/>
      </c>
      <c r="T29" s="106" t="str">
        <f t="shared" si="133"/>
        <v/>
      </c>
      <c r="U29" s="106" t="str">
        <f t="shared" si="133"/>
        <v/>
      </c>
      <c r="V29" s="106" t="str">
        <f t="shared" si="133"/>
        <v/>
      </c>
      <c r="W29" s="106" t="str">
        <f t="shared" si="133"/>
        <v/>
      </c>
      <c r="X29" s="106" t="str">
        <f t="shared" si="133"/>
        <v/>
      </c>
      <c r="Y29" s="106" t="str">
        <f t="shared" si="133"/>
        <v/>
      </c>
      <c r="Z29" s="106" t="str">
        <f t="shared" si="133"/>
        <v/>
      </c>
      <c r="AA29" s="106" t="str">
        <f t="shared" si="133"/>
        <v/>
      </c>
      <c r="AB29" s="106" t="str">
        <f t="shared" si="133"/>
        <v/>
      </c>
      <c r="AC29" s="106" t="str">
        <f t="shared" si="133"/>
        <v/>
      </c>
      <c r="AD29" s="106" t="str">
        <f t="shared" si="133"/>
        <v/>
      </c>
      <c r="AE29" s="106" t="str">
        <f t="shared" si="133"/>
        <v/>
      </c>
      <c r="AF29" s="106" t="str">
        <f t="shared" si="133"/>
        <v/>
      </c>
      <c r="AG29" s="106" t="str">
        <f t="shared" si="133"/>
        <v/>
      </c>
      <c r="AH29" s="106" t="str">
        <f t="shared" si="133"/>
        <v/>
      </c>
      <c r="AI29" s="106" t="str">
        <f t="shared" si="133"/>
        <v/>
      </c>
      <c r="AJ29" s="106" t="str">
        <f t="shared" si="133"/>
        <v/>
      </c>
      <c r="AK29" s="106" t="str">
        <f t="shared" si="133"/>
        <v/>
      </c>
      <c r="AL29" s="106" t="str">
        <f t="shared" si="133"/>
        <v/>
      </c>
      <c r="AM29" s="106" t="str">
        <f t="shared" si="133"/>
        <v/>
      </c>
      <c r="AN29" s="106" t="str">
        <f t="shared" si="133"/>
        <v/>
      </c>
      <c r="AO29" s="106" t="str">
        <f t="shared" si="133"/>
        <v/>
      </c>
      <c r="AP29" s="106" t="str">
        <f t="shared" si="133"/>
        <v/>
      </c>
      <c r="AQ29" s="106" t="str">
        <f t="shared" si="133"/>
        <v/>
      </c>
      <c r="AR29" s="106" t="str">
        <f t="shared" si="133"/>
        <v/>
      </c>
      <c r="AS29" s="106" t="str">
        <f t="shared" si="133"/>
        <v/>
      </c>
      <c r="AT29" s="106" t="str">
        <f t="shared" si="133"/>
        <v/>
      </c>
      <c r="AU29" s="106" t="str">
        <f t="shared" si="133"/>
        <v/>
      </c>
      <c r="AV29" s="106" t="str">
        <f t="shared" si="133"/>
        <v/>
      </c>
      <c r="AW29" s="106" t="str">
        <f t="shared" si="133"/>
        <v/>
      </c>
      <c r="AX29" s="106" t="str">
        <f t="shared" si="133"/>
        <v/>
      </c>
      <c r="AY29" s="106" t="str">
        <f t="shared" si="133"/>
        <v/>
      </c>
      <c r="AZ29" s="106" t="str">
        <f t="shared" si="133"/>
        <v/>
      </c>
      <c r="BA29" s="106" t="str">
        <f t="shared" si="133"/>
        <v/>
      </c>
      <c r="BB29" s="106" t="str">
        <f t="shared" si="133"/>
        <v/>
      </c>
      <c r="BC29" s="106" t="str">
        <f t="shared" ref="BC29:BJ29" si="134">IF(AND($DA28&gt;BB24+$CY24/2,$DA28&lt;BD24-$CY24/2),$CY29,"")</f>
        <v/>
      </c>
      <c r="BD29" s="106" t="str">
        <f t="shared" si="134"/>
        <v/>
      </c>
      <c r="BE29" s="106" t="str">
        <f t="shared" si="134"/>
        <v/>
      </c>
      <c r="BF29" s="106" t="str">
        <f t="shared" si="134"/>
        <v/>
      </c>
      <c r="BG29" s="106" t="str">
        <f t="shared" si="134"/>
        <v/>
      </c>
      <c r="BH29" s="106" t="str">
        <f t="shared" si="134"/>
        <v/>
      </c>
      <c r="BI29" s="106" t="str">
        <f t="shared" si="134"/>
        <v/>
      </c>
      <c r="BJ29" s="106" t="str">
        <f t="shared" si="134"/>
        <v/>
      </c>
      <c r="BK29" s="106" t="str">
        <f t="shared" ref="BK29:BW29" si="135">IF(AND($DA28&gt;BJ24+$CY24/2,$DA28&lt;BL24-$CY24/2),$CY29,"")</f>
        <v/>
      </c>
      <c r="BL29" s="106" t="str">
        <f t="shared" si="135"/>
        <v/>
      </c>
      <c r="BM29" s="106" t="str">
        <f t="shared" si="135"/>
        <v/>
      </c>
      <c r="BN29" s="106" t="str">
        <f t="shared" si="135"/>
        <v/>
      </c>
      <c r="BO29" s="106" t="str">
        <f t="shared" si="135"/>
        <v/>
      </c>
      <c r="BP29" s="106" t="str">
        <f t="shared" si="135"/>
        <v/>
      </c>
      <c r="BQ29" s="106" t="str">
        <f t="shared" si="135"/>
        <v/>
      </c>
      <c r="BR29" s="106" t="str">
        <f t="shared" si="135"/>
        <v>▲</v>
      </c>
      <c r="BS29" s="106" t="str">
        <f t="shared" si="135"/>
        <v/>
      </c>
      <c r="BT29" s="106" t="str">
        <f t="shared" si="135"/>
        <v/>
      </c>
      <c r="BU29" s="106" t="str">
        <f t="shared" si="135"/>
        <v/>
      </c>
      <c r="BV29" s="106" t="str">
        <f t="shared" si="135"/>
        <v/>
      </c>
      <c r="BW29" s="106" t="str">
        <f t="shared" si="135"/>
        <v/>
      </c>
      <c r="BX29" s="107"/>
      <c r="CY29" s="101" t="s">
        <v>3</v>
      </c>
      <c r="CZ29" s="108"/>
    </row>
    <row r="30" spans="1:106" ht="14.15" customHeight="1" thickBot="1" x14ac:dyDescent="0.35">
      <c r="A30" s="109"/>
      <c r="B30" s="110"/>
      <c r="C30" s="143"/>
      <c r="D30" s="143"/>
      <c r="E30" s="143"/>
      <c r="F30" s="143"/>
      <c r="G30" s="143"/>
      <c r="H30" s="111" t="s">
        <v>96</v>
      </c>
      <c r="I30" s="138" t="str">
        <f>IF(OR(I29=$CY29,J29=$CY29,K29=$CY29,L29=$CY29),$DA28,"")</f>
        <v/>
      </c>
      <c r="J30" s="138"/>
      <c r="K30" s="138"/>
      <c r="L30" s="138"/>
      <c r="M30" s="138" t="str">
        <f>IF(OR(M29=$CY29,N29=$CY29,O29=$CY29,P29=$CY29),$DA28,"")</f>
        <v/>
      </c>
      <c r="N30" s="138"/>
      <c r="O30" s="138"/>
      <c r="P30" s="138"/>
      <c r="Q30" s="138" t="str">
        <f>IF(OR(Q29=$CY29,R29=$CY29,S29=$CY29,T29=$CY29),$DA28,"")</f>
        <v/>
      </c>
      <c r="R30" s="138"/>
      <c r="S30" s="138"/>
      <c r="T30" s="138"/>
      <c r="U30" s="138" t="str">
        <f>IF(OR(U29=$CY29,V29=$CY29,W29=$CY29,X29=$CY29),$DA28,"")</f>
        <v/>
      </c>
      <c r="V30" s="138"/>
      <c r="W30" s="138"/>
      <c r="X30" s="138"/>
      <c r="Y30" s="138" t="str">
        <f>IF(OR(Y29=$CY29,Z29=$CY29,AA29=$CY29,AB29=$CY29),$DA28,"")</f>
        <v/>
      </c>
      <c r="Z30" s="138"/>
      <c r="AA30" s="138"/>
      <c r="AB30" s="138"/>
      <c r="AC30" s="138" t="str">
        <f>IF(OR(AC29=$CY29,AD29=$CY29,AE29=$CY29,AF29=$CY29),$DA28,"")</f>
        <v/>
      </c>
      <c r="AD30" s="138"/>
      <c r="AE30" s="138"/>
      <c r="AF30" s="138"/>
      <c r="AG30" s="138" t="str">
        <f>IF(OR(AG29=$CY29,AH29=$CY29,AI29=$CY29,AJ29=$CY29),$DA28,"")</f>
        <v/>
      </c>
      <c r="AH30" s="138"/>
      <c r="AI30" s="138"/>
      <c r="AJ30" s="138"/>
      <c r="AK30" s="138" t="str">
        <f>IF(OR(AK29=$CY29,AL29=$CY29,AM29=$CY29,AN29=$CY29),$DA28,"")</f>
        <v/>
      </c>
      <c r="AL30" s="138"/>
      <c r="AM30" s="138"/>
      <c r="AN30" s="138"/>
      <c r="AO30" s="138" t="str">
        <f>IF(OR(AO29=$CY29,AP29=$CY29,AQ29=$CY29,AR29=$CY29),$DA28,"")</f>
        <v/>
      </c>
      <c r="AP30" s="138"/>
      <c r="AQ30" s="138"/>
      <c r="AR30" s="138"/>
      <c r="AS30" s="138" t="str">
        <f>IF(OR(AS29=$CY29,AT29=$CY29,AU29=$CY29,AV29=$CY29),$DA28,"")</f>
        <v/>
      </c>
      <c r="AT30" s="138"/>
      <c r="AU30" s="138"/>
      <c r="AV30" s="138"/>
      <c r="AW30" s="138" t="str">
        <f>IF(OR(AW29=$CY29,AX29=$CY29,AY29=$CY29,AZ29=$CY29),$DA28,"")</f>
        <v/>
      </c>
      <c r="AX30" s="138"/>
      <c r="AY30" s="138"/>
      <c r="AZ30" s="138"/>
      <c r="BA30" s="138" t="str">
        <f>IF(OR(BA29=$CY29,BB29=$CY29,BC29=$CY29,BD29=$CY29),$DA28,"")</f>
        <v/>
      </c>
      <c r="BB30" s="138"/>
      <c r="BC30" s="138"/>
      <c r="BD30" s="138"/>
      <c r="BE30" s="138" t="str">
        <f>IF(OR(BE29=$CY29,BF29=$CY29,BG29=$CY29,BH29=$CY29),$DA28,"")</f>
        <v/>
      </c>
      <c r="BF30" s="138"/>
      <c r="BG30" s="138"/>
      <c r="BH30" s="138"/>
      <c r="BI30" s="138" t="str">
        <f>IF(OR(BI29=$CY29,BJ29=$CY29,BK29=$CY29,BL29=$CY29),$DA28,"")</f>
        <v/>
      </c>
      <c r="BJ30" s="138"/>
      <c r="BK30" s="138"/>
      <c r="BL30" s="138"/>
      <c r="BM30" s="138" t="str">
        <f>IF(OR(BM29=$CY29,BN29=$CY29,BO29=$CY29,BP29=$CY29),$DA28,"")</f>
        <v/>
      </c>
      <c r="BN30" s="138"/>
      <c r="BO30" s="138"/>
      <c r="BP30" s="138"/>
      <c r="BQ30" s="138">
        <f>IF(OR(BQ29=$CY29,BR29=$CY29,BS29=$CY29,BT29=$CY29),$DA28,"")</f>
        <v>187.30981746</v>
      </c>
      <c r="BR30" s="138"/>
      <c r="BS30" s="138"/>
      <c r="BT30" s="138"/>
      <c r="BU30" s="138" t="str">
        <f>IF(OR(BU29=$CY29,BV29=$CY29,BW29=$CY29,BX29=$CY29),$DA28,"")</f>
        <v/>
      </c>
      <c r="BV30" s="138"/>
      <c r="BW30" s="138"/>
      <c r="BX30" s="139"/>
      <c r="DB30" s="114"/>
    </row>
    <row r="31" spans="1:106" s="230" customFormat="1" ht="14.15" customHeight="1" x14ac:dyDescent="0.35">
      <c r="A31" s="224"/>
      <c r="B31" s="225" t="s">
        <v>114</v>
      </c>
      <c r="C31" s="225"/>
      <c r="D31" s="225"/>
      <c r="E31" s="225"/>
      <c r="F31" s="235">
        <f>INPUT!I68</f>
        <v>42429</v>
      </c>
      <c r="G31" s="235"/>
      <c r="H31" s="236" t="s">
        <v>125</v>
      </c>
      <c r="I31" s="228"/>
      <c r="J31" s="236"/>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S31" s="225"/>
      <c r="BT31" s="225"/>
      <c r="BU31" s="225"/>
      <c r="BV31" s="225"/>
      <c r="BW31" s="225"/>
      <c r="BX31" s="229"/>
      <c r="CZ31" s="231"/>
      <c r="DA31" s="231"/>
    </row>
    <row r="32" spans="1:106" s="118" customFormat="1" ht="27.75" customHeight="1" x14ac:dyDescent="0.3">
      <c r="A32" s="115"/>
      <c r="B32" s="140"/>
      <c r="C32" s="68"/>
      <c r="D32" s="68"/>
      <c r="E32" s="68"/>
      <c r="F32" s="68"/>
      <c r="G32" s="69" t="s">
        <v>19</v>
      </c>
      <c r="H32" s="69"/>
      <c r="I32" s="116">
        <f>CY32</f>
        <v>3</v>
      </c>
      <c r="J32" s="116">
        <f t="shared" ref="J32" si="136">I32+$CY32</f>
        <v>6</v>
      </c>
      <c r="K32" s="116">
        <f t="shared" ref="K32" si="137">J32+$CY32</f>
        <v>9</v>
      </c>
      <c r="L32" s="116">
        <f t="shared" ref="L32" si="138">K32+$CY32</f>
        <v>12</v>
      </c>
      <c r="M32" s="116">
        <f t="shared" ref="M32" si="139">L32+$CY32</f>
        <v>15</v>
      </c>
      <c r="N32" s="116">
        <f t="shared" ref="N32" si="140">M32+$CY32</f>
        <v>18</v>
      </c>
      <c r="O32" s="116">
        <f t="shared" ref="O32" si="141">N32+$CY32</f>
        <v>21</v>
      </c>
      <c r="P32" s="116">
        <f t="shared" ref="P32" si="142">O32+$CY32</f>
        <v>24</v>
      </c>
      <c r="Q32" s="116">
        <f t="shared" ref="Q32" si="143">P32+$CY32</f>
        <v>27</v>
      </c>
      <c r="R32" s="116">
        <f t="shared" ref="R32" si="144">Q32+$CY32</f>
        <v>30</v>
      </c>
      <c r="S32" s="116">
        <f t="shared" ref="S32" si="145">R32+$CY32</f>
        <v>33</v>
      </c>
      <c r="T32" s="116">
        <f t="shared" ref="T32" si="146">S32+$CY32</f>
        <v>36</v>
      </c>
      <c r="U32" s="116">
        <f t="shared" ref="U32" si="147">T32+$CY32</f>
        <v>39</v>
      </c>
      <c r="V32" s="116">
        <f t="shared" ref="V32" si="148">U32+$CY32</f>
        <v>42</v>
      </c>
      <c r="W32" s="116">
        <f t="shared" ref="W32" si="149">V32+$CY32</f>
        <v>45</v>
      </c>
      <c r="X32" s="116">
        <f t="shared" ref="X32" si="150">W32+$CY32</f>
        <v>48</v>
      </c>
      <c r="Y32" s="116">
        <f t="shared" ref="Y32" si="151">X32+$CY32</f>
        <v>51</v>
      </c>
      <c r="Z32" s="116">
        <f t="shared" ref="Z32" si="152">Y32+$CY32</f>
        <v>54</v>
      </c>
      <c r="AA32" s="116">
        <f t="shared" ref="AA32" si="153">Z32+$CY32</f>
        <v>57</v>
      </c>
      <c r="AB32" s="116">
        <f t="shared" ref="AB32" si="154">AA32+$CY32</f>
        <v>60</v>
      </c>
      <c r="AC32" s="116">
        <f t="shared" ref="AC32" si="155">AB32+$CY32</f>
        <v>63</v>
      </c>
      <c r="AD32" s="116">
        <f t="shared" ref="AD32" si="156">AC32+$CY32</f>
        <v>66</v>
      </c>
      <c r="AE32" s="116">
        <f t="shared" ref="AE32" si="157">AD32+$CY32</f>
        <v>69</v>
      </c>
      <c r="AF32" s="116">
        <f t="shared" ref="AF32" si="158">AE32+$CY32</f>
        <v>72</v>
      </c>
      <c r="AG32" s="116">
        <f t="shared" ref="AG32" si="159">AF32+$CY32</f>
        <v>75</v>
      </c>
      <c r="AH32" s="116">
        <f t="shared" ref="AH32" si="160">AG32+$CY32</f>
        <v>78</v>
      </c>
      <c r="AI32" s="116">
        <f t="shared" ref="AI32" si="161">AH32+$CY32</f>
        <v>81</v>
      </c>
      <c r="AJ32" s="116">
        <f t="shared" ref="AJ32" si="162">AI32+$CY32</f>
        <v>84</v>
      </c>
      <c r="AK32" s="116">
        <f t="shared" ref="AK32" si="163">AJ32+$CY32</f>
        <v>87</v>
      </c>
      <c r="AL32" s="116">
        <f t="shared" ref="AL32" si="164">AK32+$CY32</f>
        <v>90</v>
      </c>
      <c r="AM32" s="116">
        <f t="shared" ref="AM32" si="165">AL32+$CY32</f>
        <v>93</v>
      </c>
      <c r="AN32" s="116">
        <f t="shared" ref="AN32" si="166">AM32+$CY32</f>
        <v>96</v>
      </c>
      <c r="AO32" s="116">
        <f t="shared" ref="AO32" si="167">AN32+$CY32</f>
        <v>99</v>
      </c>
      <c r="AP32" s="116">
        <f t="shared" ref="AP32" si="168">AO32+$CY32</f>
        <v>102</v>
      </c>
      <c r="AQ32" s="116">
        <f t="shared" ref="AQ32" si="169">AP32+$CY32</f>
        <v>105</v>
      </c>
      <c r="AR32" s="116">
        <f t="shared" ref="AR32" si="170">AQ32+$CY32</f>
        <v>108</v>
      </c>
      <c r="AS32" s="116">
        <f t="shared" ref="AS32" si="171">AR32+$CY32</f>
        <v>111</v>
      </c>
      <c r="AT32" s="116">
        <f t="shared" ref="AT32" si="172">AS32+$CY32</f>
        <v>114</v>
      </c>
      <c r="AU32" s="116">
        <f t="shared" ref="AU32" si="173">AT32+$CY32</f>
        <v>117</v>
      </c>
      <c r="AV32" s="116">
        <f t="shared" ref="AV32" si="174">AU32+$CY32</f>
        <v>120</v>
      </c>
      <c r="AW32" s="116">
        <f t="shared" ref="AW32" si="175">AV32+$CY32</f>
        <v>123</v>
      </c>
      <c r="AX32" s="116">
        <f t="shared" ref="AX32" si="176">AW32+$CY32</f>
        <v>126</v>
      </c>
      <c r="AY32" s="116">
        <f t="shared" ref="AY32" si="177">AX32+$CY32</f>
        <v>129</v>
      </c>
      <c r="AZ32" s="116">
        <f t="shared" ref="AZ32" si="178">AY32+$CY32</f>
        <v>132</v>
      </c>
      <c r="BA32" s="116">
        <f t="shared" ref="BA32" si="179">AZ32+$CY32</f>
        <v>135</v>
      </c>
      <c r="BB32" s="116">
        <f t="shared" ref="BB32" si="180">BA32+$CY32</f>
        <v>138</v>
      </c>
      <c r="BC32" s="116">
        <f t="shared" ref="BC32" si="181">BB32+$CY32</f>
        <v>141</v>
      </c>
      <c r="BD32" s="116">
        <f t="shared" ref="BD32" si="182">BC32+$CY32</f>
        <v>144</v>
      </c>
      <c r="BE32" s="116">
        <f t="shared" ref="BE32" si="183">BD32+$CY32</f>
        <v>147</v>
      </c>
      <c r="BF32" s="116">
        <f t="shared" ref="BF32" si="184">BE32+$CY32</f>
        <v>150</v>
      </c>
      <c r="BG32" s="116">
        <f t="shared" ref="BG32" si="185">BF32+$CY32</f>
        <v>153</v>
      </c>
      <c r="BH32" s="116">
        <f t="shared" ref="BH32" si="186">BG32+$CY32</f>
        <v>156</v>
      </c>
      <c r="BI32" s="116">
        <f t="shared" ref="BI32" si="187">BH32+$CY32</f>
        <v>159</v>
      </c>
      <c r="BJ32" s="116">
        <f t="shared" ref="BJ32" si="188">BI32+$CY32</f>
        <v>162</v>
      </c>
      <c r="BK32" s="116">
        <f t="shared" ref="BK32" si="189">BJ32+$CY32</f>
        <v>165</v>
      </c>
      <c r="BL32" s="116">
        <f t="shared" ref="BL32" si="190">BK32+$CY32</f>
        <v>168</v>
      </c>
      <c r="BM32" s="116">
        <f t="shared" ref="BM32" si="191">BL32+$CY32</f>
        <v>171</v>
      </c>
      <c r="BN32" s="116">
        <f t="shared" ref="BN32" si="192">BM32+$CY32</f>
        <v>174</v>
      </c>
      <c r="BO32" s="116">
        <f t="shared" ref="BO32" si="193">BN32+$CY32</f>
        <v>177</v>
      </c>
      <c r="BP32" s="116">
        <f t="shared" ref="BP32" si="194">BO32+$CY32</f>
        <v>180</v>
      </c>
      <c r="BQ32" s="116">
        <f t="shared" ref="BQ32" si="195">BP32+$CY32</f>
        <v>183</v>
      </c>
      <c r="BR32" s="116">
        <f t="shared" ref="BR32" si="196">BQ32+$CY32</f>
        <v>186</v>
      </c>
      <c r="BS32" s="116">
        <f t="shared" ref="BS32" si="197">BR32+$CY32</f>
        <v>189</v>
      </c>
      <c r="BT32" s="116">
        <f t="shared" ref="BT32" si="198">BS32+$CY32</f>
        <v>192</v>
      </c>
      <c r="BU32" s="116">
        <f t="shared" ref="BU32" si="199">BT32+$CY32</f>
        <v>195</v>
      </c>
      <c r="BV32" s="116">
        <f t="shared" ref="BV32" si="200">BU32+$CY32</f>
        <v>198</v>
      </c>
      <c r="BW32" s="116">
        <f t="shared" ref="BW32" si="201">BV32+$CY32</f>
        <v>201</v>
      </c>
      <c r="BX32" s="117">
        <f t="shared" ref="BX32" si="202">BW32+$CY32</f>
        <v>204</v>
      </c>
      <c r="CY32" s="67">
        <f>CY24</f>
        <v>3</v>
      </c>
      <c r="CZ32" s="72" t="s">
        <v>35</v>
      </c>
      <c r="DA32" s="73"/>
      <c r="DB32" s="119"/>
    </row>
    <row r="33" spans="1:106" s="118" customFormat="1" ht="16.5" customHeight="1" x14ac:dyDescent="0.3">
      <c r="A33" s="75"/>
      <c r="B33" s="68"/>
      <c r="C33" s="68"/>
      <c r="D33" s="68"/>
      <c r="E33" s="68"/>
      <c r="F33" s="68"/>
      <c r="G33" s="120"/>
      <c r="H33" s="77" t="s">
        <v>97</v>
      </c>
      <c r="I33" s="121" t="str">
        <f>IF(OR(I34=$CY34,J34=$CY34,K34=$CY34,L34=$CY34),$DA35,"")</f>
        <v/>
      </c>
      <c r="J33" s="121"/>
      <c r="K33" s="121"/>
      <c r="L33" s="121"/>
      <c r="M33" s="121" t="str">
        <f>IF(OR(M34=$CY34,N34=$CY34,O34=$CY34,P34=$CY34),$DA35,"")</f>
        <v/>
      </c>
      <c r="N33" s="121"/>
      <c r="O33" s="121"/>
      <c r="P33" s="121"/>
      <c r="Q33" s="121" t="str">
        <f>IF(OR(Q34=$CY34,R34=$CY34,S34=$CY34,T34=$CY34),$DA35,"")</f>
        <v/>
      </c>
      <c r="R33" s="121"/>
      <c r="S33" s="121"/>
      <c r="T33" s="121"/>
      <c r="U33" s="121" t="str">
        <f>IF(OR(U34=$CY34,V34=$CY34,W34=$CY34,X34=$CY34),$DA35,"")</f>
        <v/>
      </c>
      <c r="V33" s="121"/>
      <c r="W33" s="121"/>
      <c r="X33" s="121"/>
      <c r="Y33" s="121" t="str">
        <f>IF(OR(Y34=$CY34,Z34=$CY34,AA34=$CY34,AB34=$CY34),$DA35,"")</f>
        <v/>
      </c>
      <c r="Z33" s="121"/>
      <c r="AA33" s="121"/>
      <c r="AB33" s="121"/>
      <c r="AC33" s="121" t="str">
        <f>IF(OR(AC34=$CY34,AD34=$CY34,AE34=$CY34,AF34=$CY34),$DA35,"")</f>
        <v/>
      </c>
      <c r="AD33" s="121"/>
      <c r="AE33" s="121"/>
      <c r="AF33" s="121"/>
      <c r="AG33" s="121" t="str">
        <f>IF(OR(AG34=$CY34,AH34=$CY34,AI34=$CY34,AJ34=$CY34),$DA35,"")</f>
        <v/>
      </c>
      <c r="AH33" s="121"/>
      <c r="AI33" s="121"/>
      <c r="AJ33" s="121"/>
      <c r="AK33" s="121" t="str">
        <f>IF(OR(AK34=$CY34,AL34=$CY34,AM34=$CY34,AN34=$CY34),$DA35,"")</f>
        <v/>
      </c>
      <c r="AL33" s="121"/>
      <c r="AM33" s="121"/>
      <c r="AN33" s="121"/>
      <c r="AO33" s="121" t="str">
        <f>IF(OR(AO34=$CY34,AP34=$CY34,AQ34=$CY34,AR34=$CY34),$DA35,"")</f>
        <v/>
      </c>
      <c r="AP33" s="121"/>
      <c r="AQ33" s="121"/>
      <c r="AR33" s="121"/>
      <c r="AS33" s="121" t="str">
        <f>IF(OR(AS34=$CY34,AT34=$CY34,AU34=$CY34,AV34=$CY34),$DA35,"")</f>
        <v/>
      </c>
      <c r="AT33" s="121"/>
      <c r="AU33" s="121"/>
      <c r="AV33" s="121"/>
      <c r="AW33" s="121" t="str">
        <f>IF(OR(AW34=$CY34,AX34=$CY34,AY34=$CY34,AZ34=$CY34),$DA35,"")</f>
        <v/>
      </c>
      <c r="AX33" s="121"/>
      <c r="AY33" s="121"/>
      <c r="AZ33" s="121"/>
      <c r="BA33" s="121" t="str">
        <f>IF(OR(BA34=$CY34,BB34=$CY34,BC34=$CY34,BD34=$CY34),$DA35,"")</f>
        <v/>
      </c>
      <c r="BB33" s="121"/>
      <c r="BC33" s="121"/>
      <c r="BD33" s="121"/>
      <c r="BE33" s="121">
        <f>IF(OR(BE34=$CY34,BF34=$CY34,BG34=$CY34,BH34=$CY34),$DA35,"")</f>
        <v>150.829644</v>
      </c>
      <c r="BF33" s="121"/>
      <c r="BG33" s="121"/>
      <c r="BH33" s="121"/>
      <c r="BI33" s="121" t="str">
        <f>IF(OR(BI34=$CY34,BJ34=$CY34,BK34=$CY34,BL34=$CY34),$DA35,"")</f>
        <v/>
      </c>
      <c r="BJ33" s="121"/>
      <c r="BK33" s="121"/>
      <c r="BL33" s="121"/>
      <c r="BM33" s="121" t="str">
        <f>IF(OR(BM34=$CY34,BN34=$CY34,BO34=$CY34,BP34=$CY34),$DA35,"")</f>
        <v/>
      </c>
      <c r="BN33" s="121"/>
      <c r="BO33" s="121"/>
      <c r="BP33" s="121"/>
      <c r="BQ33" s="121" t="str">
        <f>IF(OR(BQ34=$CY34,BR34=$CY34,BS34=$CY34,BT34=$CY34),$DA35,"")</f>
        <v/>
      </c>
      <c r="BR33" s="121"/>
      <c r="BS33" s="121"/>
      <c r="BT33" s="121"/>
      <c r="BU33" s="121" t="str">
        <f>IF(OR(BU34=$CY34,BV34=$CY34,BW34=$CY34,BX34=$CY34),$DA35,"")</f>
        <v/>
      </c>
      <c r="BV33" s="121"/>
      <c r="BW33" s="121"/>
      <c r="BX33" s="122"/>
      <c r="CY33" s="23"/>
      <c r="CZ33" s="123"/>
      <c r="DA33" s="124"/>
      <c r="DB33" s="119"/>
    </row>
    <row r="34" spans="1:106" s="54" customFormat="1" ht="14.15" customHeight="1" x14ac:dyDescent="0.35">
      <c r="A34" s="75" t="s">
        <v>89</v>
      </c>
      <c r="B34" s="80" t="s">
        <v>104</v>
      </c>
      <c r="C34" s="80"/>
      <c r="D34" s="80"/>
      <c r="E34" s="80"/>
      <c r="F34" s="80"/>
      <c r="G34" s="141"/>
      <c r="H34" s="120"/>
      <c r="I34" s="81" t="str">
        <f t="shared" ref="I34" si="203">IF(AND($DA35&gt;H32+$CY32/2,$DA35&lt;J32-$CY32/2),$CY34,"")</f>
        <v/>
      </c>
      <c r="J34" s="81" t="str">
        <f t="shared" ref="J34" si="204">IF(AND($DA35&gt;I32+$CY32/2,$DA35&lt;K32-$CY32/2),$CY34,"")</f>
        <v/>
      </c>
      <c r="K34" s="81" t="str">
        <f t="shared" ref="K34" si="205">IF(AND($DA35&gt;J32+$CY32/2,$DA35&lt;L32-$CY32/2),$CY34,"")</f>
        <v/>
      </c>
      <c r="L34" s="81" t="str">
        <f t="shared" ref="L34" si="206">IF(AND($DA35&gt;K32+$CY32/2,$DA35&lt;M32-$CY32/2),$CY34,"")</f>
        <v/>
      </c>
      <c r="M34" s="81" t="str">
        <f t="shared" ref="M34" si="207">IF(AND($DA35&gt;L32+$CY32/2,$DA35&lt;N32-$CY32/2),$CY34,"")</f>
        <v/>
      </c>
      <c r="N34" s="81" t="str">
        <f t="shared" ref="N34" si="208">IF(AND($DA35&gt;M32+$CY32/2,$DA35&lt;O32-$CY32/2),$CY34,"")</f>
        <v/>
      </c>
      <c r="O34" s="81" t="str">
        <f t="shared" ref="O34" si="209">IF(AND($DA35&gt;N32+$CY32/2,$DA35&lt;P32-$CY32/2),$CY34,"")</f>
        <v/>
      </c>
      <c r="P34" s="81" t="str">
        <f t="shared" ref="P34" si="210">IF(AND($DA35&gt;O32+$CY32/2,$DA35&lt;Q32-$CY32/2),$CY34,"")</f>
        <v/>
      </c>
      <c r="Q34" s="81" t="str">
        <f t="shared" ref="Q34" si="211">IF(AND($DA35&gt;P32+$CY32/2,$DA35&lt;R32-$CY32/2),$CY34,"")</f>
        <v/>
      </c>
      <c r="R34" s="81" t="str">
        <f t="shared" ref="R34" si="212">IF(AND($DA35&gt;Q32+$CY32/2,$DA35&lt;S32-$CY32/2),$CY34,"")</f>
        <v/>
      </c>
      <c r="S34" s="81" t="str">
        <f t="shared" ref="S34" si="213">IF(AND($DA35&gt;R32+$CY32/2,$DA35&lt;T32-$CY32/2),$CY34,"")</f>
        <v/>
      </c>
      <c r="T34" s="81" t="str">
        <f t="shared" ref="T34" si="214">IF(AND($DA35&gt;S32+$CY32/2,$DA35&lt;U32-$CY32/2),$CY34,"")</f>
        <v/>
      </c>
      <c r="U34" s="81" t="str">
        <f t="shared" ref="U34" si="215">IF(AND($DA35&gt;T32+$CY32/2,$DA35&lt;V32-$CY32/2),$CY34,"")</f>
        <v/>
      </c>
      <c r="V34" s="81" t="str">
        <f t="shared" ref="V34" si="216">IF(AND($DA35&gt;U32+$CY32/2,$DA35&lt;W32-$CY32/2),$CY34,"")</f>
        <v/>
      </c>
      <c r="W34" s="81" t="str">
        <f t="shared" ref="W34" si="217">IF(AND($DA35&gt;V32+$CY32/2,$DA35&lt;X32-$CY32/2),$CY34,"")</f>
        <v/>
      </c>
      <c r="X34" s="81" t="str">
        <f t="shared" ref="X34" si="218">IF(AND($DA35&gt;W32+$CY32/2,$DA35&lt;Y32-$CY32/2),$CY34,"")</f>
        <v/>
      </c>
      <c r="Y34" s="81" t="str">
        <f t="shared" ref="Y34" si="219">IF(AND($DA35&gt;X32+$CY32/2,$DA35&lt;Z32-$CY32/2),$CY34,"")</f>
        <v/>
      </c>
      <c r="Z34" s="81" t="str">
        <f t="shared" ref="Z34" si="220">IF(AND($DA35&gt;Y32+$CY32/2,$DA35&lt;AA32-$CY32/2),$CY34,"")</f>
        <v/>
      </c>
      <c r="AA34" s="81" t="str">
        <f t="shared" ref="AA34" si="221">IF(AND($DA35&gt;Z32+$CY32/2,$DA35&lt;AB32-$CY32/2),$CY34,"")</f>
        <v/>
      </c>
      <c r="AB34" s="81" t="str">
        <f t="shared" ref="AB34" si="222">IF(AND($DA35&gt;AA32+$CY32/2,$DA35&lt;AC32-$CY32/2),$CY34,"")</f>
        <v/>
      </c>
      <c r="AC34" s="81" t="str">
        <f t="shared" ref="AC34" si="223">IF(AND($DA35&gt;AB32+$CY32/2,$DA35&lt;AD32-$CY32/2),$CY34,"")</f>
        <v/>
      </c>
      <c r="AD34" s="81" t="str">
        <f t="shared" ref="AD34" si="224">IF(AND($DA35&gt;AC32+$CY32/2,$DA35&lt;AE32-$CY32/2),$CY34,"")</f>
        <v/>
      </c>
      <c r="AE34" s="81" t="str">
        <f t="shared" ref="AE34" si="225">IF(AND($DA35&gt;AD32+$CY32/2,$DA35&lt;AF32-$CY32/2),$CY34,"")</f>
        <v/>
      </c>
      <c r="AF34" s="81" t="str">
        <f t="shared" ref="AF34" si="226">IF(AND($DA35&gt;AE32+$CY32/2,$DA35&lt;AG32-$CY32/2),$CY34,"")</f>
        <v/>
      </c>
      <c r="AG34" s="81" t="str">
        <f t="shared" ref="AG34" si="227">IF(AND($DA35&gt;AF32+$CY32/2,$DA35&lt;AH32-$CY32/2),$CY34,"")</f>
        <v/>
      </c>
      <c r="AH34" s="81" t="str">
        <f t="shared" ref="AH34" si="228">IF(AND($DA35&gt;AG32+$CY32/2,$DA35&lt;AI32-$CY32/2),$CY34,"")</f>
        <v/>
      </c>
      <c r="AI34" s="81" t="str">
        <f t="shared" ref="AI34" si="229">IF(AND($DA35&gt;AH32+$CY32/2,$DA35&lt;AJ32-$CY32/2),$CY34,"")</f>
        <v/>
      </c>
      <c r="AJ34" s="81" t="str">
        <f t="shared" ref="AJ34" si="230">IF(AND($DA35&gt;AI32+$CY32/2,$DA35&lt;AK32-$CY32/2),$CY34,"")</f>
        <v/>
      </c>
      <c r="AK34" s="81" t="str">
        <f t="shared" ref="AK34" si="231">IF(AND($DA35&gt;AJ32+$CY32/2,$DA35&lt;AL32-$CY32/2),$CY34,"")</f>
        <v/>
      </c>
      <c r="AL34" s="81" t="str">
        <f t="shared" ref="AL34" si="232">IF(AND($DA35&gt;AK32+$CY32/2,$DA35&lt;AM32-$CY32/2),$CY34,"")</f>
        <v/>
      </c>
      <c r="AM34" s="81" t="str">
        <f t="shared" ref="AM34" si="233">IF(AND($DA35&gt;AL32+$CY32/2,$DA35&lt;AN32-$CY32/2),$CY34,"")</f>
        <v/>
      </c>
      <c r="AN34" s="81" t="str">
        <f t="shared" ref="AN34" si="234">IF(AND($DA35&gt;AM32+$CY32/2,$DA35&lt;AO32-$CY32/2),$CY34,"")</f>
        <v/>
      </c>
      <c r="AO34" s="81" t="str">
        <f t="shared" ref="AO34" si="235">IF(AND($DA35&gt;AN32+$CY32/2,$DA35&lt;AP32-$CY32/2),$CY34,"")</f>
        <v/>
      </c>
      <c r="AP34" s="81" t="str">
        <f t="shared" ref="AP34" si="236">IF(AND($DA35&gt;AO32+$CY32/2,$DA35&lt;AQ32-$CY32/2),$CY34,"")</f>
        <v/>
      </c>
      <c r="AQ34" s="81" t="str">
        <f t="shared" ref="AQ34" si="237">IF(AND($DA35&gt;AP32+$CY32/2,$DA35&lt;AR32-$CY32/2),$CY34,"")</f>
        <v/>
      </c>
      <c r="AR34" s="81" t="str">
        <f t="shared" ref="AR34" si="238">IF(AND($DA35&gt;AQ32+$CY32/2,$DA35&lt;AS32-$CY32/2),$CY34,"")</f>
        <v/>
      </c>
      <c r="AS34" s="81" t="str">
        <f t="shared" ref="AS34" si="239">IF(AND($DA35&gt;AR32+$CY32/2,$DA35&lt;AT32-$CY32/2),$CY34,"")</f>
        <v/>
      </c>
      <c r="AT34" s="81" t="str">
        <f t="shared" ref="AT34" si="240">IF(AND($DA35&gt;AS32+$CY32/2,$DA35&lt;AU32-$CY32/2),$CY34,"")</f>
        <v/>
      </c>
      <c r="AU34" s="81" t="str">
        <f t="shared" ref="AU34" si="241">IF(AND($DA35&gt;AT32+$CY32/2,$DA35&lt;AV32-$CY32/2),$CY34,"")</f>
        <v/>
      </c>
      <c r="AV34" s="81" t="str">
        <f t="shared" ref="AV34" si="242">IF(AND($DA35&gt;AU32+$CY32/2,$DA35&lt;AW32-$CY32/2),$CY34,"")</f>
        <v/>
      </c>
      <c r="AW34" s="81" t="str">
        <f t="shared" ref="AW34" si="243">IF(AND($DA35&gt;AV32+$CY32/2,$DA35&lt;AX32-$CY32/2),$CY34,"")</f>
        <v/>
      </c>
      <c r="AX34" s="81" t="str">
        <f t="shared" ref="AX34" si="244">IF(AND($DA35&gt;AW32+$CY32/2,$DA35&lt;AY32-$CY32/2),$CY34,"")</f>
        <v/>
      </c>
      <c r="AY34" s="81" t="str">
        <f t="shared" ref="AY34" si="245">IF(AND($DA35&gt;AX32+$CY32/2,$DA35&lt;AZ32-$CY32/2),$CY34,"")</f>
        <v/>
      </c>
      <c r="AZ34" s="81" t="str">
        <f t="shared" ref="AZ34" si="246">IF(AND($DA35&gt;AY32+$CY32/2,$DA35&lt;BA32-$CY32/2),$CY34,"")</f>
        <v/>
      </c>
      <c r="BA34" s="81" t="str">
        <f t="shared" ref="BA34" si="247">IF(AND($DA35&gt;AZ32+$CY32/2,$DA35&lt;BB32-$CY32/2),$CY34,"")</f>
        <v/>
      </c>
      <c r="BB34" s="81" t="str">
        <f t="shared" ref="BB34" si="248">IF(AND($DA35&gt;BA32+$CY32/2,$DA35&lt;BC32-$CY32/2),$CY34,"")</f>
        <v/>
      </c>
      <c r="BC34" s="81" t="str">
        <f t="shared" ref="BC34" si="249">IF(AND($DA35&gt;BB32+$CY32/2,$DA35&lt;BD32-$CY32/2),$CY34,"")</f>
        <v/>
      </c>
      <c r="BD34" s="81" t="str">
        <f t="shared" ref="BD34" si="250">IF(AND($DA35&gt;BC32+$CY32/2,$DA35&lt;BE32-$CY32/2),$CY34,"")</f>
        <v/>
      </c>
      <c r="BE34" s="81" t="str">
        <f t="shared" ref="BE34" si="251">IF(AND($DA35&gt;BD32+$CY32/2,$DA35&lt;BF32-$CY32/2),$CY34,"")</f>
        <v/>
      </c>
      <c r="BF34" s="81" t="str">
        <f t="shared" ref="BF34" si="252">IF(AND($DA35&gt;BE32+$CY32/2,$DA35&lt;BG32-$CY32/2),$CY34,"")</f>
        <v>▼</v>
      </c>
      <c r="BG34" s="81" t="str">
        <f t="shared" ref="BG34" si="253">IF(AND($DA35&gt;BF32+$CY32/2,$DA35&lt;BH32-$CY32/2),$CY34,"")</f>
        <v/>
      </c>
      <c r="BH34" s="81" t="str">
        <f t="shared" ref="BH34" si="254">IF(AND($DA35&gt;BG32+$CY32/2,$DA35&lt;BI32-$CY32/2),$CY34,"")</f>
        <v/>
      </c>
      <c r="BI34" s="81" t="str">
        <f t="shared" ref="BI34" si="255">IF(AND($DA35&gt;BH32+$CY32/2,$DA35&lt;BJ32-$CY32/2),$CY34,"")</f>
        <v/>
      </c>
      <c r="BJ34" s="81" t="str">
        <f t="shared" ref="BJ34" si="256">IF(AND($DA35&gt;BI32+$CY32/2,$DA35&lt;BK32-$CY32/2),$CY34,"")</f>
        <v/>
      </c>
      <c r="BK34" s="81" t="str">
        <f t="shared" ref="BK34" si="257">IF(AND($DA35&gt;BJ32+$CY32/2,$DA35&lt;BL32-$CY32/2),$CY34,"")</f>
        <v/>
      </c>
      <c r="BL34" s="81" t="str">
        <f t="shared" ref="BL34" si="258">IF(AND($DA35&gt;BK32+$CY32/2,$DA35&lt;BM32-$CY32/2),$CY34,"")</f>
        <v/>
      </c>
      <c r="BM34" s="81" t="str">
        <f t="shared" ref="BM34" si="259">IF(AND($DA35&gt;BL32+$CY32/2,$DA35&lt;BN32-$CY32/2),$CY34,"")</f>
        <v/>
      </c>
      <c r="BN34" s="81" t="str">
        <f t="shared" ref="BN34" si="260">IF(AND($DA35&gt;BM32+$CY32/2,$DA35&lt;BO32-$CY32/2),$CY34,"")</f>
        <v/>
      </c>
      <c r="BO34" s="81" t="str">
        <f t="shared" ref="BO34" si="261">IF(AND($DA35&gt;BN32+$CY32/2,$DA35&lt;BP32-$CY32/2),$CY34,"")</f>
        <v/>
      </c>
      <c r="BP34" s="81" t="str">
        <f t="shared" ref="BP34" si="262">IF(AND($DA35&gt;BO32+$CY32/2,$DA35&lt;BQ32-$CY32/2),$CY34,"")</f>
        <v/>
      </c>
      <c r="BQ34" s="81" t="str">
        <f t="shared" ref="BQ34" si="263">IF(AND($DA35&gt;BP32+$CY32/2,$DA35&lt;BR32-$CY32/2),$CY34,"")</f>
        <v/>
      </c>
      <c r="BR34" s="81" t="str">
        <f t="shared" ref="BR34" si="264">IF(AND($DA35&gt;BQ32+$CY32/2,$DA35&lt;BS32-$CY32/2),$CY34,"")</f>
        <v/>
      </c>
      <c r="BS34" s="81" t="str">
        <f t="shared" ref="BS34" si="265">IF(AND($DA35&gt;BR32+$CY32/2,$DA35&lt;BT32-$CY32/2),$CY34,"")</f>
        <v/>
      </c>
      <c r="BT34" s="81" t="str">
        <f t="shared" ref="BT34" si="266">IF(AND($DA35&gt;BS32+$CY32/2,$DA35&lt;BU32-$CY32/2),$CY34,"")</f>
        <v/>
      </c>
      <c r="BU34" s="81" t="str">
        <f t="shared" ref="BU34" si="267">IF(AND($DA35&gt;BT32+$CY32/2,$DA35&lt;BV32-$CY32/2),$CY34,"")</f>
        <v/>
      </c>
      <c r="BV34" s="81" t="str">
        <f t="shared" ref="BV34" si="268">IF(AND($DA35&gt;BU32+$CY32/2,$DA35&lt;BW32-$CY32/2),$CY34,"")</f>
        <v/>
      </c>
      <c r="BW34" s="81" t="str">
        <f t="shared" ref="BW34" si="269">IF(AND($DA35&gt;BV32+$CY32/2,$DA35&lt;BX32-$CY32/2),$CY34,"")</f>
        <v/>
      </c>
      <c r="BX34" s="82"/>
      <c r="CY34" s="54" t="s">
        <v>5</v>
      </c>
      <c r="CZ34" s="41" t="s">
        <v>86</v>
      </c>
      <c r="DA34" s="83" t="s">
        <v>82</v>
      </c>
      <c r="DB34" s="114"/>
    </row>
    <row r="35" spans="1:106" s="93" customFormat="1" ht="14.15" customHeight="1" x14ac:dyDescent="0.35">
      <c r="A35" s="84"/>
      <c r="B35" s="85"/>
      <c r="C35" s="85"/>
      <c r="D35" s="85"/>
      <c r="E35" s="85"/>
      <c r="F35" s="85"/>
      <c r="G35" s="127">
        <f>CZ35</f>
        <v>96</v>
      </c>
      <c r="H35" s="128"/>
      <c r="I35" s="88" t="str">
        <f t="shared" ref="I35:BT35" si="270">IF(I32-$CY32/2&lt;$CZ35,$CY35,IF(I32-$CY32/2&gt;$DA35,$DB35,""))</f>
        <v>v</v>
      </c>
      <c r="J35" s="89" t="str">
        <f t="shared" si="270"/>
        <v>v</v>
      </c>
      <c r="K35" s="89" t="str">
        <f t="shared" si="270"/>
        <v>v</v>
      </c>
      <c r="L35" s="89" t="str">
        <f t="shared" si="270"/>
        <v>v</v>
      </c>
      <c r="M35" s="89" t="str">
        <f t="shared" si="270"/>
        <v>v</v>
      </c>
      <c r="N35" s="89" t="str">
        <f t="shared" si="270"/>
        <v>v</v>
      </c>
      <c r="O35" s="89" t="str">
        <f t="shared" si="270"/>
        <v>v</v>
      </c>
      <c r="P35" s="89" t="str">
        <f t="shared" si="270"/>
        <v>v</v>
      </c>
      <c r="Q35" s="89" t="str">
        <f t="shared" si="270"/>
        <v>v</v>
      </c>
      <c r="R35" s="89" t="str">
        <f t="shared" si="270"/>
        <v>v</v>
      </c>
      <c r="S35" s="89" t="str">
        <f t="shared" si="270"/>
        <v>v</v>
      </c>
      <c r="T35" s="89" t="str">
        <f t="shared" si="270"/>
        <v>v</v>
      </c>
      <c r="U35" s="89" t="str">
        <f t="shared" si="270"/>
        <v>v</v>
      </c>
      <c r="V35" s="89" t="str">
        <f t="shared" si="270"/>
        <v>v</v>
      </c>
      <c r="W35" s="89" t="str">
        <f t="shared" si="270"/>
        <v>v</v>
      </c>
      <c r="X35" s="89" t="str">
        <f t="shared" si="270"/>
        <v>v</v>
      </c>
      <c r="Y35" s="89" t="str">
        <f t="shared" si="270"/>
        <v>v</v>
      </c>
      <c r="Z35" s="89" t="str">
        <f t="shared" si="270"/>
        <v>v</v>
      </c>
      <c r="AA35" s="89" t="str">
        <f t="shared" si="270"/>
        <v>v</v>
      </c>
      <c r="AB35" s="89" t="str">
        <f t="shared" si="270"/>
        <v>v</v>
      </c>
      <c r="AC35" s="89" t="str">
        <f t="shared" si="270"/>
        <v>v</v>
      </c>
      <c r="AD35" s="89" t="str">
        <f t="shared" si="270"/>
        <v>v</v>
      </c>
      <c r="AE35" s="89" t="str">
        <f t="shared" si="270"/>
        <v>v</v>
      </c>
      <c r="AF35" s="89" t="str">
        <f t="shared" si="270"/>
        <v>v</v>
      </c>
      <c r="AG35" s="89" t="str">
        <f t="shared" si="270"/>
        <v>v</v>
      </c>
      <c r="AH35" s="89" t="str">
        <f t="shared" si="270"/>
        <v>v</v>
      </c>
      <c r="AI35" s="89" t="str">
        <f t="shared" si="270"/>
        <v>v</v>
      </c>
      <c r="AJ35" s="89" t="str">
        <f t="shared" si="270"/>
        <v>v</v>
      </c>
      <c r="AK35" s="89" t="str">
        <f t="shared" si="270"/>
        <v>v</v>
      </c>
      <c r="AL35" s="89" t="str">
        <f t="shared" si="270"/>
        <v>v</v>
      </c>
      <c r="AM35" s="89" t="str">
        <f t="shared" si="270"/>
        <v>v</v>
      </c>
      <c r="AN35" s="89" t="str">
        <f t="shared" si="270"/>
        <v>v</v>
      </c>
      <c r="AO35" s="89" t="str">
        <f t="shared" si="270"/>
        <v/>
      </c>
      <c r="AP35" s="89" t="str">
        <f t="shared" si="270"/>
        <v/>
      </c>
      <c r="AQ35" s="89" t="str">
        <f t="shared" si="270"/>
        <v/>
      </c>
      <c r="AR35" s="89" t="str">
        <f t="shared" si="270"/>
        <v/>
      </c>
      <c r="AS35" s="89" t="str">
        <f t="shared" si="270"/>
        <v/>
      </c>
      <c r="AT35" s="89" t="str">
        <f t="shared" si="270"/>
        <v/>
      </c>
      <c r="AU35" s="89" t="str">
        <f t="shared" si="270"/>
        <v/>
      </c>
      <c r="AV35" s="89" t="str">
        <f t="shared" si="270"/>
        <v/>
      </c>
      <c r="AW35" s="89" t="str">
        <f t="shared" si="270"/>
        <v/>
      </c>
      <c r="AX35" s="89" t="str">
        <f t="shared" si="270"/>
        <v/>
      </c>
      <c r="AY35" s="89" t="str">
        <f t="shared" si="270"/>
        <v/>
      </c>
      <c r="AZ35" s="89" t="str">
        <f t="shared" si="270"/>
        <v/>
      </c>
      <c r="BA35" s="89" t="str">
        <f t="shared" si="270"/>
        <v/>
      </c>
      <c r="BB35" s="89" t="str">
        <f t="shared" si="270"/>
        <v/>
      </c>
      <c r="BC35" s="89" t="str">
        <f t="shared" si="270"/>
        <v/>
      </c>
      <c r="BD35" s="89" t="str">
        <f t="shared" si="270"/>
        <v/>
      </c>
      <c r="BE35" s="89" t="str">
        <f t="shared" si="270"/>
        <v/>
      </c>
      <c r="BF35" s="89" t="str">
        <f t="shared" si="270"/>
        <v/>
      </c>
      <c r="BG35" s="89" t="str">
        <f t="shared" si="270"/>
        <v>.</v>
      </c>
      <c r="BH35" s="89" t="str">
        <f t="shared" si="270"/>
        <v>.</v>
      </c>
      <c r="BI35" s="89" t="str">
        <f t="shared" si="270"/>
        <v>.</v>
      </c>
      <c r="BJ35" s="89" t="str">
        <f t="shared" si="270"/>
        <v>.</v>
      </c>
      <c r="BK35" s="89" t="str">
        <f t="shared" si="270"/>
        <v>.</v>
      </c>
      <c r="BL35" s="89" t="str">
        <f t="shared" si="270"/>
        <v>.</v>
      </c>
      <c r="BM35" s="89" t="str">
        <f t="shared" si="270"/>
        <v>.</v>
      </c>
      <c r="BN35" s="89" t="str">
        <f t="shared" si="270"/>
        <v>.</v>
      </c>
      <c r="BO35" s="89" t="str">
        <f t="shared" si="270"/>
        <v>.</v>
      </c>
      <c r="BP35" s="89" t="str">
        <f t="shared" si="270"/>
        <v>.</v>
      </c>
      <c r="BQ35" s="89" t="str">
        <f t="shared" si="270"/>
        <v>.</v>
      </c>
      <c r="BR35" s="89" t="str">
        <f t="shared" si="270"/>
        <v>.</v>
      </c>
      <c r="BS35" s="89" t="str">
        <f t="shared" si="270"/>
        <v>.</v>
      </c>
      <c r="BT35" s="89" t="str">
        <f t="shared" si="270"/>
        <v>.</v>
      </c>
      <c r="BU35" s="89" t="str">
        <f t="shared" ref="BU35:BX35" si="271">IF(BU32-$CY32/2&lt;$CZ35,$CY35,IF(BU32-$CY32/2&gt;$DA35,$DB35,""))</f>
        <v>.</v>
      </c>
      <c r="BV35" s="89" t="str">
        <f t="shared" si="271"/>
        <v>.</v>
      </c>
      <c r="BW35" s="89" t="str">
        <f t="shared" si="271"/>
        <v>.</v>
      </c>
      <c r="BX35" s="90" t="str">
        <f t="shared" si="271"/>
        <v>.</v>
      </c>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t="s">
        <v>8</v>
      </c>
      <c r="CZ35" s="129">
        <f>INPUT!AL68</f>
        <v>96</v>
      </c>
      <c r="DA35" s="130">
        <f>DA27</f>
        <v>150.829644</v>
      </c>
      <c r="DB35" s="54" t="s">
        <v>9</v>
      </c>
    </row>
    <row r="36" spans="1:106" s="101" customFormat="1" ht="14.15" customHeight="1" x14ac:dyDescent="0.35">
      <c r="A36" s="94"/>
      <c r="B36" s="95" t="s">
        <v>105</v>
      </c>
      <c r="C36" s="95"/>
      <c r="D36" s="95"/>
      <c r="E36" s="95"/>
      <c r="F36" s="95"/>
      <c r="G36" s="131">
        <f>CZ36</f>
        <v>125.3</v>
      </c>
      <c r="H36" s="132"/>
      <c r="I36" s="98" t="str">
        <f t="shared" ref="I36:BT36" si="272">IF(I32-$CY32/2&lt;$CZ36,$CY36,IF(I32-$CY32/2&gt;$DA36,$DB36,""))</f>
        <v>a</v>
      </c>
      <c r="J36" s="99" t="str">
        <f t="shared" si="272"/>
        <v>a</v>
      </c>
      <c r="K36" s="99" t="str">
        <f t="shared" si="272"/>
        <v>a</v>
      </c>
      <c r="L36" s="99" t="str">
        <f t="shared" si="272"/>
        <v>a</v>
      </c>
      <c r="M36" s="99" t="str">
        <f t="shared" si="272"/>
        <v>a</v>
      </c>
      <c r="N36" s="99" t="str">
        <f t="shared" si="272"/>
        <v>a</v>
      </c>
      <c r="O36" s="99" t="str">
        <f t="shared" si="272"/>
        <v>a</v>
      </c>
      <c r="P36" s="99" t="str">
        <f t="shared" si="272"/>
        <v>a</v>
      </c>
      <c r="Q36" s="99" t="str">
        <f t="shared" si="272"/>
        <v>a</v>
      </c>
      <c r="R36" s="99" t="str">
        <f t="shared" si="272"/>
        <v>a</v>
      </c>
      <c r="S36" s="99" t="str">
        <f t="shared" si="272"/>
        <v>a</v>
      </c>
      <c r="T36" s="99" t="str">
        <f t="shared" si="272"/>
        <v>a</v>
      </c>
      <c r="U36" s="99" t="str">
        <f t="shared" si="272"/>
        <v>a</v>
      </c>
      <c r="V36" s="99" t="str">
        <f t="shared" si="272"/>
        <v>a</v>
      </c>
      <c r="W36" s="99" t="str">
        <f t="shared" si="272"/>
        <v>a</v>
      </c>
      <c r="X36" s="99" t="str">
        <f t="shared" si="272"/>
        <v>a</v>
      </c>
      <c r="Y36" s="99" t="str">
        <f t="shared" si="272"/>
        <v>a</v>
      </c>
      <c r="Z36" s="99" t="str">
        <f t="shared" si="272"/>
        <v>a</v>
      </c>
      <c r="AA36" s="99" t="str">
        <f t="shared" si="272"/>
        <v>a</v>
      </c>
      <c r="AB36" s="99" t="str">
        <f t="shared" si="272"/>
        <v>a</v>
      </c>
      <c r="AC36" s="99" t="str">
        <f t="shared" si="272"/>
        <v>a</v>
      </c>
      <c r="AD36" s="99" t="str">
        <f t="shared" si="272"/>
        <v>a</v>
      </c>
      <c r="AE36" s="99" t="str">
        <f t="shared" si="272"/>
        <v>a</v>
      </c>
      <c r="AF36" s="99" t="str">
        <f t="shared" si="272"/>
        <v>a</v>
      </c>
      <c r="AG36" s="99" t="str">
        <f t="shared" si="272"/>
        <v>a</v>
      </c>
      <c r="AH36" s="99" t="str">
        <f t="shared" si="272"/>
        <v>a</v>
      </c>
      <c r="AI36" s="99" t="str">
        <f t="shared" si="272"/>
        <v>a</v>
      </c>
      <c r="AJ36" s="99" t="str">
        <f t="shared" si="272"/>
        <v>a</v>
      </c>
      <c r="AK36" s="99" t="str">
        <f t="shared" si="272"/>
        <v>a</v>
      </c>
      <c r="AL36" s="99" t="str">
        <f t="shared" si="272"/>
        <v>a</v>
      </c>
      <c r="AM36" s="99" t="str">
        <f t="shared" si="272"/>
        <v>a</v>
      </c>
      <c r="AN36" s="99" t="str">
        <f t="shared" si="272"/>
        <v>a</v>
      </c>
      <c r="AO36" s="99" t="str">
        <f t="shared" si="272"/>
        <v>a</v>
      </c>
      <c r="AP36" s="99" t="str">
        <f t="shared" si="272"/>
        <v>a</v>
      </c>
      <c r="AQ36" s="99" t="str">
        <f t="shared" si="272"/>
        <v>a</v>
      </c>
      <c r="AR36" s="99" t="str">
        <f t="shared" si="272"/>
        <v>a</v>
      </c>
      <c r="AS36" s="99" t="str">
        <f t="shared" si="272"/>
        <v>a</v>
      </c>
      <c r="AT36" s="99" t="str">
        <f t="shared" si="272"/>
        <v>a</v>
      </c>
      <c r="AU36" s="99" t="str">
        <f t="shared" si="272"/>
        <v>a</v>
      </c>
      <c r="AV36" s="99" t="str">
        <f t="shared" si="272"/>
        <v>a</v>
      </c>
      <c r="AW36" s="99" t="str">
        <f t="shared" si="272"/>
        <v>a</v>
      </c>
      <c r="AX36" s="99" t="str">
        <f t="shared" si="272"/>
        <v>a</v>
      </c>
      <c r="AY36" s="99" t="str">
        <f t="shared" si="272"/>
        <v/>
      </c>
      <c r="AZ36" s="99" t="str">
        <f t="shared" si="272"/>
        <v/>
      </c>
      <c r="BA36" s="99" t="str">
        <f t="shared" si="272"/>
        <v/>
      </c>
      <c r="BB36" s="99" t="str">
        <f t="shared" si="272"/>
        <v/>
      </c>
      <c r="BC36" s="99" t="str">
        <f t="shared" si="272"/>
        <v/>
      </c>
      <c r="BD36" s="99" t="str">
        <f t="shared" si="272"/>
        <v/>
      </c>
      <c r="BE36" s="99" t="str">
        <f t="shared" si="272"/>
        <v/>
      </c>
      <c r="BF36" s="99" t="str">
        <f t="shared" si="272"/>
        <v/>
      </c>
      <c r="BG36" s="99" t="str">
        <f t="shared" si="272"/>
        <v/>
      </c>
      <c r="BH36" s="99" t="str">
        <f t="shared" si="272"/>
        <v/>
      </c>
      <c r="BI36" s="99" t="str">
        <f t="shared" si="272"/>
        <v/>
      </c>
      <c r="BJ36" s="99" t="str">
        <f t="shared" si="272"/>
        <v/>
      </c>
      <c r="BK36" s="99" t="str">
        <f t="shared" si="272"/>
        <v/>
      </c>
      <c r="BL36" s="99" t="str">
        <f t="shared" si="272"/>
        <v/>
      </c>
      <c r="BM36" s="99" t="str">
        <f t="shared" si="272"/>
        <v/>
      </c>
      <c r="BN36" s="99" t="str">
        <f t="shared" si="272"/>
        <v/>
      </c>
      <c r="BO36" s="99" t="str">
        <f t="shared" si="272"/>
        <v/>
      </c>
      <c r="BP36" s="99" t="str">
        <f t="shared" si="272"/>
        <v/>
      </c>
      <c r="BQ36" s="99" t="str">
        <f t="shared" si="272"/>
        <v/>
      </c>
      <c r="BR36" s="99" t="str">
        <f t="shared" si="272"/>
        <v/>
      </c>
      <c r="BS36" s="99" t="str">
        <f t="shared" si="272"/>
        <v>.</v>
      </c>
      <c r="BT36" s="99" t="str">
        <f t="shared" si="272"/>
        <v>.</v>
      </c>
      <c r="BU36" s="99" t="str">
        <f t="shared" ref="BU36:BX36" si="273">IF(BU32-$CY32/2&lt;$CZ36,$CY36,IF(BU32-$CY32/2&gt;$DA36,$DB36,""))</f>
        <v>.</v>
      </c>
      <c r="BV36" s="99" t="str">
        <f t="shared" si="273"/>
        <v>.</v>
      </c>
      <c r="BW36" s="99" t="str">
        <f t="shared" si="273"/>
        <v>.</v>
      </c>
      <c r="BX36" s="100" t="str">
        <f t="shared" si="273"/>
        <v>.</v>
      </c>
      <c r="CY36" s="101" t="s">
        <v>10</v>
      </c>
      <c r="CZ36" s="133">
        <f>INPUT!AL71</f>
        <v>125.3</v>
      </c>
      <c r="DA36" s="134">
        <f>DA28</f>
        <v>187.30981746</v>
      </c>
      <c r="DB36" s="101" t="s">
        <v>9</v>
      </c>
    </row>
    <row r="37" spans="1:106" s="101" customFormat="1" ht="14.15" customHeight="1" x14ac:dyDescent="0.35">
      <c r="A37" s="94" t="s">
        <v>90</v>
      </c>
      <c r="B37" s="104"/>
      <c r="C37" s="104"/>
      <c r="D37" s="104"/>
      <c r="E37" s="104"/>
      <c r="F37" s="104"/>
      <c r="G37" s="142"/>
      <c r="H37" s="105"/>
      <c r="I37" s="106" t="str">
        <f t="shared" ref="I37" si="274">IF(AND($DA36&gt;H32+$CY32/2,$DA36&lt;J32-$CY32/2),$CY37,"")</f>
        <v/>
      </c>
      <c r="J37" s="106" t="str">
        <f t="shared" ref="J37" si="275">IF(AND($DA36&gt;I32+$CY32/2,$DA36&lt;K32-$CY32/2),$CY37,"")</f>
        <v/>
      </c>
      <c r="K37" s="106" t="str">
        <f t="shared" ref="K37" si="276">IF(AND($DA36&gt;J32+$CY32/2,$DA36&lt;L32-$CY32/2),$CY37,"")</f>
        <v/>
      </c>
      <c r="L37" s="106" t="str">
        <f t="shared" ref="L37" si="277">IF(AND($DA36&gt;K32+$CY32/2,$DA36&lt;M32-$CY32/2),$CY37,"")</f>
        <v/>
      </c>
      <c r="M37" s="106" t="str">
        <f t="shared" ref="M37" si="278">IF(AND($DA36&gt;L32+$CY32/2,$DA36&lt;N32-$CY32/2),$CY37,"")</f>
        <v/>
      </c>
      <c r="N37" s="106" t="str">
        <f t="shared" ref="N37" si="279">IF(AND($DA36&gt;M32+$CY32/2,$DA36&lt;O32-$CY32/2),$CY37,"")</f>
        <v/>
      </c>
      <c r="O37" s="106" t="str">
        <f t="shared" ref="O37" si="280">IF(AND($DA36&gt;N32+$CY32/2,$DA36&lt;P32-$CY32/2),$CY37,"")</f>
        <v/>
      </c>
      <c r="P37" s="106" t="str">
        <f t="shared" ref="P37" si="281">IF(AND($DA36&gt;O32+$CY32/2,$DA36&lt;Q32-$CY32/2),$CY37,"")</f>
        <v/>
      </c>
      <c r="Q37" s="106" t="str">
        <f t="shared" ref="Q37" si="282">IF(AND($DA36&gt;P32+$CY32/2,$DA36&lt;R32-$CY32/2),$CY37,"")</f>
        <v/>
      </c>
      <c r="R37" s="106" t="str">
        <f t="shared" ref="R37" si="283">IF(AND($DA36&gt;Q32+$CY32/2,$DA36&lt;S32-$CY32/2),$CY37,"")</f>
        <v/>
      </c>
      <c r="S37" s="106" t="str">
        <f t="shared" ref="S37" si="284">IF(AND($DA36&gt;R32+$CY32/2,$DA36&lt;T32-$CY32/2),$CY37,"")</f>
        <v/>
      </c>
      <c r="T37" s="106" t="str">
        <f t="shared" ref="T37" si="285">IF(AND($DA36&gt;S32+$CY32/2,$DA36&lt;U32-$CY32/2),$CY37,"")</f>
        <v/>
      </c>
      <c r="U37" s="106" t="str">
        <f t="shared" ref="U37" si="286">IF(AND($DA36&gt;T32+$CY32/2,$DA36&lt;V32-$CY32/2),$CY37,"")</f>
        <v/>
      </c>
      <c r="V37" s="106" t="str">
        <f t="shared" ref="V37" si="287">IF(AND($DA36&gt;U32+$CY32/2,$DA36&lt;W32-$CY32/2),$CY37,"")</f>
        <v/>
      </c>
      <c r="W37" s="106" t="str">
        <f t="shared" ref="W37" si="288">IF(AND($DA36&gt;V32+$CY32/2,$DA36&lt;X32-$CY32/2),$CY37,"")</f>
        <v/>
      </c>
      <c r="X37" s="106" t="str">
        <f t="shared" ref="X37" si="289">IF(AND($DA36&gt;W32+$CY32/2,$DA36&lt;Y32-$CY32/2),$CY37,"")</f>
        <v/>
      </c>
      <c r="Y37" s="106" t="str">
        <f t="shared" ref="Y37" si="290">IF(AND($DA36&gt;X32+$CY32/2,$DA36&lt;Z32-$CY32/2),$CY37,"")</f>
        <v/>
      </c>
      <c r="Z37" s="106" t="str">
        <f t="shared" ref="Z37" si="291">IF(AND($DA36&gt;Y32+$CY32/2,$DA36&lt;AA32-$CY32/2),$CY37,"")</f>
        <v/>
      </c>
      <c r="AA37" s="106" t="str">
        <f t="shared" ref="AA37" si="292">IF(AND($DA36&gt;Z32+$CY32/2,$DA36&lt;AB32-$CY32/2),$CY37,"")</f>
        <v/>
      </c>
      <c r="AB37" s="106" t="str">
        <f t="shared" ref="AB37" si="293">IF(AND($DA36&gt;AA32+$CY32/2,$DA36&lt;AC32-$CY32/2),$CY37,"")</f>
        <v/>
      </c>
      <c r="AC37" s="106" t="str">
        <f t="shared" ref="AC37" si="294">IF(AND($DA36&gt;AB32+$CY32/2,$DA36&lt;AD32-$CY32/2),$CY37,"")</f>
        <v/>
      </c>
      <c r="AD37" s="106" t="str">
        <f t="shared" ref="AD37" si="295">IF(AND($DA36&gt;AC32+$CY32/2,$DA36&lt;AE32-$CY32/2),$CY37,"")</f>
        <v/>
      </c>
      <c r="AE37" s="106" t="str">
        <f t="shared" ref="AE37" si="296">IF(AND($DA36&gt;AD32+$CY32/2,$DA36&lt;AF32-$CY32/2),$CY37,"")</f>
        <v/>
      </c>
      <c r="AF37" s="106" t="str">
        <f t="shared" ref="AF37" si="297">IF(AND($DA36&gt;AE32+$CY32/2,$DA36&lt;AG32-$CY32/2),$CY37,"")</f>
        <v/>
      </c>
      <c r="AG37" s="106" t="str">
        <f t="shared" ref="AG37" si="298">IF(AND($DA36&gt;AF32+$CY32/2,$DA36&lt;AH32-$CY32/2),$CY37,"")</f>
        <v/>
      </c>
      <c r="AH37" s="106" t="str">
        <f t="shared" ref="AH37" si="299">IF(AND($DA36&gt;AG32+$CY32/2,$DA36&lt;AI32-$CY32/2),$CY37,"")</f>
        <v/>
      </c>
      <c r="AI37" s="106" t="str">
        <f t="shared" ref="AI37" si="300">IF(AND($DA36&gt;AH32+$CY32/2,$DA36&lt;AJ32-$CY32/2),$CY37,"")</f>
        <v/>
      </c>
      <c r="AJ37" s="106" t="str">
        <f t="shared" ref="AJ37" si="301">IF(AND($DA36&gt;AI32+$CY32/2,$DA36&lt;AK32-$CY32/2),$CY37,"")</f>
        <v/>
      </c>
      <c r="AK37" s="106" t="str">
        <f t="shared" ref="AK37" si="302">IF(AND($DA36&gt;AJ32+$CY32/2,$DA36&lt;AL32-$CY32/2),$CY37,"")</f>
        <v/>
      </c>
      <c r="AL37" s="106" t="str">
        <f t="shared" ref="AL37" si="303">IF(AND($DA36&gt;AK32+$CY32/2,$DA36&lt;AM32-$CY32/2),$CY37,"")</f>
        <v/>
      </c>
      <c r="AM37" s="106" t="str">
        <f t="shared" ref="AM37" si="304">IF(AND($DA36&gt;AL32+$CY32/2,$DA36&lt;AN32-$CY32/2),$CY37,"")</f>
        <v/>
      </c>
      <c r="AN37" s="106" t="str">
        <f t="shared" ref="AN37" si="305">IF(AND($DA36&gt;AM32+$CY32/2,$DA36&lt;AO32-$CY32/2),$CY37,"")</f>
        <v/>
      </c>
      <c r="AO37" s="106" t="str">
        <f t="shared" ref="AO37" si="306">IF(AND($DA36&gt;AN32+$CY32/2,$DA36&lt;AP32-$CY32/2),$CY37,"")</f>
        <v/>
      </c>
      <c r="AP37" s="106" t="str">
        <f t="shared" ref="AP37" si="307">IF(AND($DA36&gt;AO32+$CY32/2,$DA36&lt;AQ32-$CY32/2),$CY37,"")</f>
        <v/>
      </c>
      <c r="AQ37" s="106" t="str">
        <f t="shared" ref="AQ37" si="308">IF(AND($DA36&gt;AP32+$CY32/2,$DA36&lt;AR32-$CY32/2),$CY37,"")</f>
        <v/>
      </c>
      <c r="AR37" s="106" t="str">
        <f t="shared" ref="AR37" si="309">IF(AND($DA36&gt;AQ32+$CY32/2,$DA36&lt;AS32-$CY32/2),$CY37,"")</f>
        <v/>
      </c>
      <c r="AS37" s="106" t="str">
        <f t="shared" ref="AS37" si="310">IF(AND($DA36&gt;AR32+$CY32/2,$DA36&lt;AT32-$CY32/2),$CY37,"")</f>
        <v/>
      </c>
      <c r="AT37" s="106" t="str">
        <f t="shared" ref="AT37" si="311">IF(AND($DA36&gt;AS32+$CY32/2,$DA36&lt;AU32-$CY32/2),$CY37,"")</f>
        <v/>
      </c>
      <c r="AU37" s="106" t="str">
        <f t="shared" ref="AU37" si="312">IF(AND($DA36&gt;AT32+$CY32/2,$DA36&lt;AV32-$CY32/2),$CY37,"")</f>
        <v/>
      </c>
      <c r="AV37" s="106" t="str">
        <f t="shared" ref="AV37" si="313">IF(AND($DA36&gt;AU32+$CY32/2,$DA36&lt;AW32-$CY32/2),$CY37,"")</f>
        <v/>
      </c>
      <c r="AW37" s="106" t="str">
        <f t="shared" ref="AW37" si="314">IF(AND($DA36&gt;AV32+$CY32/2,$DA36&lt;AX32-$CY32/2),$CY37,"")</f>
        <v/>
      </c>
      <c r="AX37" s="106" t="str">
        <f t="shared" ref="AX37" si="315">IF(AND($DA36&gt;AW32+$CY32/2,$DA36&lt;AY32-$CY32/2),$CY37,"")</f>
        <v/>
      </c>
      <c r="AY37" s="106" t="str">
        <f t="shared" ref="AY37" si="316">IF(AND($DA36&gt;AX32+$CY32/2,$DA36&lt;AZ32-$CY32/2),$CY37,"")</f>
        <v/>
      </c>
      <c r="AZ37" s="106" t="str">
        <f t="shared" ref="AZ37" si="317">IF(AND($DA36&gt;AY32+$CY32/2,$DA36&lt;BA32-$CY32/2),$CY37,"")</f>
        <v/>
      </c>
      <c r="BA37" s="106" t="str">
        <f t="shared" ref="BA37" si="318">IF(AND($DA36&gt;AZ32+$CY32/2,$DA36&lt;BB32-$CY32/2),$CY37,"")</f>
        <v/>
      </c>
      <c r="BB37" s="106" t="str">
        <f t="shared" ref="BB37" si="319">IF(AND($DA36&gt;BA32+$CY32/2,$DA36&lt;BC32-$CY32/2),$CY37,"")</f>
        <v/>
      </c>
      <c r="BC37" s="106" t="str">
        <f t="shared" ref="BC37" si="320">IF(AND($DA36&gt;BB32+$CY32/2,$DA36&lt;BD32-$CY32/2),$CY37,"")</f>
        <v/>
      </c>
      <c r="BD37" s="106" t="str">
        <f t="shared" ref="BD37" si="321">IF(AND($DA36&gt;BC32+$CY32/2,$DA36&lt;BE32-$CY32/2),$CY37,"")</f>
        <v/>
      </c>
      <c r="BE37" s="106" t="str">
        <f t="shared" ref="BE37" si="322">IF(AND($DA36&gt;BD32+$CY32/2,$DA36&lt;BF32-$CY32/2),$CY37,"")</f>
        <v/>
      </c>
      <c r="BF37" s="106" t="str">
        <f t="shared" ref="BF37" si="323">IF(AND($DA36&gt;BE32+$CY32/2,$DA36&lt;BG32-$CY32/2),$CY37,"")</f>
        <v/>
      </c>
      <c r="BG37" s="106" t="str">
        <f t="shared" ref="BG37" si="324">IF(AND($DA36&gt;BF32+$CY32/2,$DA36&lt;BH32-$CY32/2),$CY37,"")</f>
        <v/>
      </c>
      <c r="BH37" s="106" t="str">
        <f t="shared" ref="BH37" si="325">IF(AND($DA36&gt;BG32+$CY32/2,$DA36&lt;BI32-$CY32/2),$CY37,"")</f>
        <v/>
      </c>
      <c r="BI37" s="106" t="str">
        <f t="shared" ref="BI37" si="326">IF(AND($DA36&gt;BH32+$CY32/2,$DA36&lt;BJ32-$CY32/2),$CY37,"")</f>
        <v/>
      </c>
      <c r="BJ37" s="106" t="str">
        <f t="shared" ref="BJ37" si="327">IF(AND($DA36&gt;BI32+$CY32/2,$DA36&lt;BK32-$CY32/2),$CY37,"")</f>
        <v/>
      </c>
      <c r="BK37" s="106" t="str">
        <f t="shared" ref="BK37" si="328">IF(AND($DA36&gt;BJ32+$CY32/2,$DA36&lt;BL32-$CY32/2),$CY37,"")</f>
        <v/>
      </c>
      <c r="BL37" s="106" t="str">
        <f t="shared" ref="BL37" si="329">IF(AND($DA36&gt;BK32+$CY32/2,$DA36&lt;BM32-$CY32/2),$CY37,"")</f>
        <v/>
      </c>
      <c r="BM37" s="106" t="str">
        <f t="shared" ref="BM37" si="330">IF(AND($DA36&gt;BL32+$CY32/2,$DA36&lt;BN32-$CY32/2),$CY37,"")</f>
        <v/>
      </c>
      <c r="BN37" s="106" t="str">
        <f t="shared" ref="BN37" si="331">IF(AND($DA36&gt;BM32+$CY32/2,$DA36&lt;BO32-$CY32/2),$CY37,"")</f>
        <v/>
      </c>
      <c r="BO37" s="106" t="str">
        <f t="shared" ref="BO37" si="332">IF(AND($DA36&gt;BN32+$CY32/2,$DA36&lt;BP32-$CY32/2),$CY37,"")</f>
        <v/>
      </c>
      <c r="BP37" s="106" t="str">
        <f t="shared" ref="BP37" si="333">IF(AND($DA36&gt;BO32+$CY32/2,$DA36&lt;BQ32-$CY32/2),$CY37,"")</f>
        <v/>
      </c>
      <c r="BQ37" s="106" t="str">
        <f t="shared" ref="BQ37" si="334">IF(AND($DA36&gt;BP32+$CY32/2,$DA36&lt;BR32-$CY32/2),$CY37,"")</f>
        <v/>
      </c>
      <c r="BR37" s="106" t="str">
        <f t="shared" ref="BR37" si="335">IF(AND($DA36&gt;BQ32+$CY32/2,$DA36&lt;BS32-$CY32/2),$CY37,"")</f>
        <v>▲</v>
      </c>
      <c r="BS37" s="106" t="str">
        <f t="shared" ref="BS37" si="336">IF(AND($DA36&gt;BR32+$CY32/2,$DA36&lt;BT32-$CY32/2),$CY37,"")</f>
        <v/>
      </c>
      <c r="BT37" s="106" t="str">
        <f t="shared" ref="BT37" si="337">IF(AND($DA36&gt;BS32+$CY32/2,$DA36&lt;BU32-$CY32/2),$CY37,"")</f>
        <v/>
      </c>
      <c r="BU37" s="106" t="str">
        <f t="shared" ref="BU37" si="338">IF(AND($DA36&gt;BT32+$CY32/2,$DA36&lt;BV32-$CY32/2),$CY37,"")</f>
        <v/>
      </c>
      <c r="BV37" s="106" t="str">
        <f t="shared" ref="BV37" si="339">IF(AND($DA36&gt;BU32+$CY32/2,$DA36&lt;BW32-$CY32/2),$CY37,"")</f>
        <v/>
      </c>
      <c r="BW37" s="106" t="str">
        <f t="shared" ref="BW37" si="340">IF(AND($DA36&gt;BV32+$CY32/2,$DA36&lt;BX32-$CY32/2),$CY37,"")</f>
        <v/>
      </c>
      <c r="BX37" s="107"/>
      <c r="CY37" s="101" t="s">
        <v>3</v>
      </c>
      <c r="CZ37" s="108"/>
    </row>
    <row r="38" spans="1:106" ht="14.15" customHeight="1" thickBot="1" x14ac:dyDescent="0.35">
      <c r="A38" s="109"/>
      <c r="B38" s="110"/>
      <c r="C38" s="143"/>
      <c r="D38" s="143"/>
      <c r="E38" s="143"/>
      <c r="F38" s="143"/>
      <c r="G38" s="143"/>
      <c r="H38" s="111" t="s">
        <v>96</v>
      </c>
      <c r="I38" s="138" t="str">
        <f>IF(OR(I37=$CY37,J37=$CY37,K37=$CY37,L37=$CY37),$DA36,"")</f>
        <v/>
      </c>
      <c r="J38" s="138"/>
      <c r="K38" s="138"/>
      <c r="L38" s="138"/>
      <c r="M38" s="138" t="str">
        <f>IF(OR(M37=$CY37,N37=$CY37,O37=$CY37,P37=$CY37),$DA36,"")</f>
        <v/>
      </c>
      <c r="N38" s="138"/>
      <c r="O38" s="138"/>
      <c r="P38" s="138"/>
      <c r="Q38" s="138" t="str">
        <f>IF(OR(Q37=$CY37,R37=$CY37,S37=$CY37,T37=$CY37),$DA36,"")</f>
        <v/>
      </c>
      <c r="R38" s="138"/>
      <c r="S38" s="138"/>
      <c r="T38" s="138"/>
      <c r="U38" s="138" t="str">
        <f>IF(OR(U37=$CY37,V37=$CY37,W37=$CY37,X37=$CY37),$DA36,"")</f>
        <v/>
      </c>
      <c r="V38" s="138"/>
      <c r="W38" s="138"/>
      <c r="X38" s="138"/>
      <c r="Y38" s="138" t="str">
        <f>IF(OR(Y37=$CY37,Z37=$CY37,AA37=$CY37,AB37=$CY37),$DA36,"")</f>
        <v/>
      </c>
      <c r="Z38" s="138"/>
      <c r="AA38" s="138"/>
      <c r="AB38" s="138"/>
      <c r="AC38" s="138" t="str">
        <f>IF(OR(AC37=$CY37,AD37=$CY37,AE37=$CY37,AF37=$CY37),$DA36,"")</f>
        <v/>
      </c>
      <c r="AD38" s="138"/>
      <c r="AE38" s="138"/>
      <c r="AF38" s="138"/>
      <c r="AG38" s="138" t="str">
        <f>IF(OR(AG37=$CY37,AH37=$CY37,AI37=$CY37,AJ37=$CY37),$DA36,"")</f>
        <v/>
      </c>
      <c r="AH38" s="138"/>
      <c r="AI38" s="138"/>
      <c r="AJ38" s="138"/>
      <c r="AK38" s="138" t="str">
        <f>IF(OR(AK37=$CY37,AL37=$CY37,AM37=$CY37,AN37=$CY37),$DA36,"")</f>
        <v/>
      </c>
      <c r="AL38" s="138"/>
      <c r="AM38" s="138"/>
      <c r="AN38" s="138"/>
      <c r="AO38" s="138" t="str">
        <f>IF(OR(AO37=$CY37,AP37=$CY37,AQ37=$CY37,AR37=$CY37),$DA36,"")</f>
        <v/>
      </c>
      <c r="AP38" s="138"/>
      <c r="AQ38" s="138"/>
      <c r="AR38" s="138"/>
      <c r="AS38" s="138" t="str">
        <f>IF(OR(AS37=$CY37,AT37=$CY37,AU37=$CY37,AV37=$CY37),$DA36,"")</f>
        <v/>
      </c>
      <c r="AT38" s="138"/>
      <c r="AU38" s="138"/>
      <c r="AV38" s="138"/>
      <c r="AW38" s="138" t="str">
        <f>IF(OR(AW37=$CY37,AX37=$CY37,AY37=$CY37,AZ37=$CY37),$DA36,"")</f>
        <v/>
      </c>
      <c r="AX38" s="138"/>
      <c r="AY38" s="138"/>
      <c r="AZ38" s="138"/>
      <c r="BA38" s="138" t="str">
        <f>IF(OR(BA37=$CY37,BB37=$CY37,BC37=$CY37,BD37=$CY37),$DA36,"")</f>
        <v/>
      </c>
      <c r="BB38" s="138"/>
      <c r="BC38" s="138"/>
      <c r="BD38" s="138"/>
      <c r="BE38" s="138" t="str">
        <f>IF(OR(BE37=$CY37,BF37=$CY37,BG37=$CY37,BH37=$CY37),$DA36,"")</f>
        <v/>
      </c>
      <c r="BF38" s="138"/>
      <c r="BG38" s="138"/>
      <c r="BH38" s="138"/>
      <c r="BI38" s="138" t="str">
        <f>IF(OR(BI37=$CY37,BJ37=$CY37,BK37=$CY37,BL37=$CY37),$DA36,"")</f>
        <v/>
      </c>
      <c r="BJ38" s="138"/>
      <c r="BK38" s="138"/>
      <c r="BL38" s="138"/>
      <c r="BM38" s="138" t="str">
        <f>IF(OR(BM37=$CY37,BN37=$CY37,BO37=$CY37,BP37=$CY37),$DA36,"")</f>
        <v/>
      </c>
      <c r="BN38" s="138"/>
      <c r="BO38" s="138"/>
      <c r="BP38" s="138"/>
      <c r="BQ38" s="138">
        <f>IF(OR(BQ37=$CY37,BR37=$CY37,BS37=$CY37,BT37=$CY37),$DA36,"")</f>
        <v>187.30981746</v>
      </c>
      <c r="BR38" s="138"/>
      <c r="BS38" s="138"/>
      <c r="BT38" s="138"/>
      <c r="BU38" s="138" t="str">
        <f>IF(OR(BU37=$CY37,BV37=$CY37,BW37=$CY37,BX37=$CY37),$DA36,"")</f>
        <v/>
      </c>
      <c r="BV38" s="138"/>
      <c r="BW38" s="138"/>
      <c r="BX38" s="139"/>
      <c r="DB38" s="114"/>
    </row>
    <row r="39" spans="1:106" s="230" customFormat="1" ht="14.15" customHeight="1" x14ac:dyDescent="0.35">
      <c r="A39" s="224"/>
      <c r="B39" s="225" t="s">
        <v>115</v>
      </c>
      <c r="C39" s="225"/>
      <c r="D39" s="225"/>
      <c r="E39" s="225"/>
      <c r="F39" s="225"/>
      <c r="G39" s="225"/>
      <c r="H39" s="225"/>
      <c r="I39" s="225"/>
      <c r="J39" s="225"/>
      <c r="K39" s="225"/>
      <c r="L39" s="225"/>
      <c r="M39" s="225"/>
      <c r="N39" s="225"/>
      <c r="O39" s="225"/>
      <c r="P39" s="225"/>
      <c r="Q39" s="225"/>
      <c r="R39" s="225"/>
      <c r="S39" s="235">
        <f>F23</f>
        <v>42459</v>
      </c>
      <c r="T39" s="235"/>
      <c r="U39" s="235"/>
      <c r="V39" s="225"/>
      <c r="W39" s="225"/>
      <c r="X39" s="225"/>
      <c r="Y39" s="225"/>
      <c r="Z39" s="225"/>
      <c r="AA39" s="225"/>
      <c r="AB39" s="225"/>
      <c r="AC39" s="225"/>
      <c r="AD39" s="225"/>
      <c r="AE39" s="225"/>
      <c r="AF39" s="225"/>
      <c r="AG39" s="225"/>
      <c r="AH39" s="225"/>
      <c r="AI39" s="225"/>
      <c r="AJ39" s="225"/>
      <c r="AK39" s="225"/>
      <c r="AL39" s="237" t="s">
        <v>22</v>
      </c>
      <c r="AM39" s="238" t="s">
        <v>23</v>
      </c>
      <c r="AN39" s="225"/>
      <c r="AO39" s="225"/>
      <c r="AP39" s="225"/>
      <c r="AQ39" s="225"/>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5"/>
      <c r="BQ39" s="225"/>
      <c r="BR39" s="225"/>
      <c r="BS39" s="225"/>
      <c r="BT39" s="225"/>
      <c r="BU39" s="225"/>
      <c r="BV39" s="225"/>
      <c r="BW39" s="225"/>
      <c r="BX39" s="229"/>
      <c r="CZ39" s="231"/>
      <c r="DA39" s="231"/>
    </row>
    <row r="40" spans="1:106" s="118" customFormat="1" ht="25.5" customHeight="1" x14ac:dyDescent="0.3">
      <c r="A40" s="115"/>
      <c r="B40" s="140"/>
      <c r="C40" s="68"/>
      <c r="D40" s="68"/>
      <c r="E40" s="68"/>
      <c r="F40" s="68"/>
      <c r="G40" s="69" t="s">
        <v>19</v>
      </c>
      <c r="H40" s="69"/>
      <c r="I40" s="144">
        <f t="shared" ref="I40:AJ40" si="341">J40-$CY40</f>
        <v>-40.310000000000009</v>
      </c>
      <c r="J40" s="144">
        <f t="shared" si="341"/>
        <v>-38.920000000000009</v>
      </c>
      <c r="K40" s="144">
        <f t="shared" si="341"/>
        <v>-37.530000000000008</v>
      </c>
      <c r="L40" s="144">
        <f t="shared" si="341"/>
        <v>-36.140000000000008</v>
      </c>
      <c r="M40" s="144">
        <f t="shared" si="341"/>
        <v>-34.750000000000007</v>
      </c>
      <c r="N40" s="144">
        <f t="shared" si="341"/>
        <v>-33.360000000000007</v>
      </c>
      <c r="O40" s="144">
        <f t="shared" si="341"/>
        <v>-31.97000000000001</v>
      </c>
      <c r="P40" s="144">
        <f t="shared" si="341"/>
        <v>-30.580000000000009</v>
      </c>
      <c r="Q40" s="144">
        <f t="shared" si="341"/>
        <v>-29.190000000000008</v>
      </c>
      <c r="R40" s="144">
        <f t="shared" si="341"/>
        <v>-27.800000000000008</v>
      </c>
      <c r="S40" s="144">
        <f t="shared" si="341"/>
        <v>-26.410000000000007</v>
      </c>
      <c r="T40" s="144">
        <f t="shared" si="341"/>
        <v>-25.020000000000007</v>
      </c>
      <c r="U40" s="144">
        <f t="shared" si="341"/>
        <v>-23.630000000000006</v>
      </c>
      <c r="V40" s="144">
        <f t="shared" si="341"/>
        <v>-22.240000000000006</v>
      </c>
      <c r="W40" s="144">
        <f t="shared" si="341"/>
        <v>-20.850000000000005</v>
      </c>
      <c r="X40" s="144">
        <f t="shared" si="341"/>
        <v>-19.460000000000004</v>
      </c>
      <c r="Y40" s="144">
        <f t="shared" si="341"/>
        <v>-18.070000000000004</v>
      </c>
      <c r="Z40" s="144">
        <f t="shared" si="341"/>
        <v>-16.680000000000003</v>
      </c>
      <c r="AA40" s="144">
        <f t="shared" si="341"/>
        <v>-15.290000000000003</v>
      </c>
      <c r="AB40" s="144">
        <f t="shared" si="341"/>
        <v>-13.900000000000002</v>
      </c>
      <c r="AC40" s="144">
        <f t="shared" si="341"/>
        <v>-12.510000000000002</v>
      </c>
      <c r="AD40" s="144">
        <f t="shared" si="341"/>
        <v>-11.120000000000001</v>
      </c>
      <c r="AE40" s="144">
        <f t="shared" si="341"/>
        <v>-9.73</v>
      </c>
      <c r="AF40" s="144">
        <f t="shared" si="341"/>
        <v>-8.34</v>
      </c>
      <c r="AG40" s="144">
        <f t="shared" si="341"/>
        <v>-6.9499999999999993</v>
      </c>
      <c r="AH40" s="144">
        <f t="shared" si="341"/>
        <v>-5.56</v>
      </c>
      <c r="AI40" s="144">
        <f t="shared" si="341"/>
        <v>-4.17</v>
      </c>
      <c r="AJ40" s="144">
        <f t="shared" si="341"/>
        <v>-2.78</v>
      </c>
      <c r="AK40" s="144">
        <f>-$CY40</f>
        <v>-1.39</v>
      </c>
      <c r="AL40" s="145">
        <v>-9.9999999999999995E-8</v>
      </c>
      <c r="AM40" s="146">
        <f>CY40</f>
        <v>1.39</v>
      </c>
      <c r="AN40" s="146">
        <f t="shared" ref="AN40:BB40" si="342">AM40+$CY40</f>
        <v>2.78</v>
      </c>
      <c r="AO40" s="146">
        <f t="shared" si="342"/>
        <v>4.17</v>
      </c>
      <c r="AP40" s="146">
        <f t="shared" si="342"/>
        <v>5.56</v>
      </c>
      <c r="AQ40" s="146">
        <f t="shared" si="342"/>
        <v>6.9499999999999993</v>
      </c>
      <c r="AR40" s="146">
        <f t="shared" si="342"/>
        <v>8.34</v>
      </c>
      <c r="AS40" s="146">
        <f t="shared" si="342"/>
        <v>9.73</v>
      </c>
      <c r="AT40" s="146">
        <f t="shared" si="342"/>
        <v>11.120000000000001</v>
      </c>
      <c r="AU40" s="146">
        <f t="shared" si="342"/>
        <v>12.510000000000002</v>
      </c>
      <c r="AV40" s="146">
        <f t="shared" si="342"/>
        <v>13.900000000000002</v>
      </c>
      <c r="AW40" s="146">
        <f t="shared" si="342"/>
        <v>15.290000000000003</v>
      </c>
      <c r="AX40" s="146">
        <f t="shared" si="342"/>
        <v>16.680000000000003</v>
      </c>
      <c r="AY40" s="146">
        <f t="shared" si="342"/>
        <v>18.070000000000004</v>
      </c>
      <c r="AZ40" s="146">
        <f t="shared" si="342"/>
        <v>19.460000000000004</v>
      </c>
      <c r="BA40" s="146">
        <f t="shared" si="342"/>
        <v>20.850000000000005</v>
      </c>
      <c r="BB40" s="146">
        <f t="shared" si="342"/>
        <v>22.240000000000006</v>
      </c>
      <c r="BC40" s="146">
        <f t="shared" ref="BC40:BI40" si="343">BB40+$CY40</f>
        <v>23.630000000000006</v>
      </c>
      <c r="BD40" s="146">
        <f t="shared" si="343"/>
        <v>25.020000000000007</v>
      </c>
      <c r="BE40" s="146">
        <f t="shared" si="343"/>
        <v>26.410000000000007</v>
      </c>
      <c r="BF40" s="146">
        <f t="shared" si="343"/>
        <v>27.800000000000008</v>
      </c>
      <c r="BG40" s="146">
        <f t="shared" si="343"/>
        <v>29.190000000000008</v>
      </c>
      <c r="BH40" s="146">
        <f t="shared" si="343"/>
        <v>30.580000000000009</v>
      </c>
      <c r="BI40" s="146">
        <f t="shared" si="343"/>
        <v>31.97000000000001</v>
      </c>
      <c r="BJ40" s="146">
        <f t="shared" ref="BJ40:BX40" si="344">BI40+$CY40</f>
        <v>33.360000000000007</v>
      </c>
      <c r="BK40" s="146">
        <f t="shared" si="344"/>
        <v>34.750000000000007</v>
      </c>
      <c r="BL40" s="146">
        <f t="shared" si="344"/>
        <v>36.140000000000008</v>
      </c>
      <c r="BM40" s="146">
        <f t="shared" si="344"/>
        <v>37.530000000000008</v>
      </c>
      <c r="BN40" s="146">
        <f t="shared" si="344"/>
        <v>38.920000000000009</v>
      </c>
      <c r="BO40" s="146">
        <f t="shared" si="344"/>
        <v>40.310000000000009</v>
      </c>
      <c r="BP40" s="146">
        <f t="shared" si="344"/>
        <v>41.70000000000001</v>
      </c>
      <c r="BQ40" s="146">
        <f t="shared" si="344"/>
        <v>43.090000000000011</v>
      </c>
      <c r="BR40" s="146">
        <f t="shared" si="344"/>
        <v>44.480000000000011</v>
      </c>
      <c r="BS40" s="146">
        <f t="shared" si="344"/>
        <v>45.870000000000012</v>
      </c>
      <c r="BT40" s="146">
        <f t="shared" si="344"/>
        <v>47.260000000000012</v>
      </c>
      <c r="BU40" s="146">
        <f t="shared" si="344"/>
        <v>48.650000000000013</v>
      </c>
      <c r="BV40" s="146">
        <f t="shared" si="344"/>
        <v>50.040000000000013</v>
      </c>
      <c r="BW40" s="146">
        <f t="shared" si="344"/>
        <v>51.430000000000014</v>
      </c>
      <c r="BX40" s="147">
        <f t="shared" si="344"/>
        <v>52.820000000000014</v>
      </c>
      <c r="CY40" s="67">
        <f>ROUND(2*MAX(DA43:DA52)/(BX$3-16),2)</f>
        <v>1.39</v>
      </c>
      <c r="CZ40" s="72" t="s">
        <v>35</v>
      </c>
      <c r="DA40" s="73"/>
      <c r="DB40" s="119"/>
    </row>
    <row r="41" spans="1:106" s="118" customFormat="1" ht="17.25" customHeight="1" x14ac:dyDescent="0.3">
      <c r="A41" s="75"/>
      <c r="B41" s="68"/>
      <c r="C41" s="68"/>
      <c r="D41" s="68"/>
      <c r="E41" s="68"/>
      <c r="F41" s="68"/>
      <c r="G41" s="76"/>
      <c r="H41" s="77" t="s">
        <v>20</v>
      </c>
      <c r="I41" s="121" t="str">
        <f>IF(OR(I42=$CY42,J42=$CY42,K42=$CY42,L42=$CY42),$DA43,"")</f>
        <v/>
      </c>
      <c r="J41" s="121"/>
      <c r="K41" s="121"/>
      <c r="L41" s="121"/>
      <c r="M41" s="121" t="str">
        <f>IF(OR(M42=$CY42,N42=$CY42,O42=$CY42,P42=$CY42),$DA43,"")</f>
        <v/>
      </c>
      <c r="N41" s="121"/>
      <c r="O41" s="121"/>
      <c r="P41" s="121"/>
      <c r="Q41" s="121" t="str">
        <f>IF(OR(Q42=$CY42,R42=$CY42,S42=$CY42,T42=$CY42),$DA43,"")</f>
        <v/>
      </c>
      <c r="R41" s="121"/>
      <c r="S41" s="121"/>
      <c r="T41" s="121"/>
      <c r="U41" s="121" t="str">
        <f>IF(OR(U42=$CY42,V42=$CY42,W42=$CY42,X42=$CY42),$DA43,"")</f>
        <v/>
      </c>
      <c r="V41" s="121"/>
      <c r="W41" s="121"/>
      <c r="X41" s="121"/>
      <c r="Y41" s="121" t="str">
        <f>IF(OR(Y42=$CY42,Z42=$CY42,AA42=$CY42,AB42=$CY42),$DA43,"")</f>
        <v/>
      </c>
      <c r="Z41" s="121"/>
      <c r="AA41" s="121"/>
      <c r="AB41" s="121"/>
      <c r="AC41" s="121" t="str">
        <f>IF(OR(AC42=$CY42,AD42=$CY42,AE42=$CY42,AF42=$CY42),$DA43,"")</f>
        <v/>
      </c>
      <c r="AD41" s="121"/>
      <c r="AE41" s="121"/>
      <c r="AF41" s="121"/>
      <c r="AG41" s="121" t="str">
        <f>IF(OR(AG42=$CY42,AH42=$CY42,AI42=$CY42,AJ42=$CY42),$DA43,"")</f>
        <v/>
      </c>
      <c r="AH41" s="121"/>
      <c r="AI41" s="121"/>
      <c r="AJ41" s="121"/>
      <c r="AK41" s="121" t="str">
        <f>IF(OR(AK42=$CY42,AL42=$CY42,AM42=$CY42,AN42=$CY42),$DA43,"")</f>
        <v/>
      </c>
      <c r="AL41" s="121"/>
      <c r="AM41" s="121"/>
      <c r="AN41" s="121"/>
      <c r="AO41" s="121" t="str">
        <f>IF(OR(AO42=$CY42,AP42=$CY42,AQ42=$CY42,AR42=$CY42),$DA43,"")</f>
        <v/>
      </c>
      <c r="AP41" s="121"/>
      <c r="AQ41" s="121"/>
      <c r="AR41" s="121"/>
      <c r="AS41" s="121" t="str">
        <f>IF(OR(AS42=$CY42,AT42=$CY42,AU42=$CY42,AV42=$CY42),$DA43,"")</f>
        <v/>
      </c>
      <c r="AT41" s="121"/>
      <c r="AU41" s="121"/>
      <c r="AV41" s="121"/>
      <c r="AW41" s="121" t="str">
        <f>IF(OR(AW42=$CY42,AX42=$CY42,AY42=$CY42,AZ42=$CY42),$DA43,"")</f>
        <v/>
      </c>
      <c r="AX41" s="121"/>
      <c r="AY41" s="121"/>
      <c r="AZ41" s="121"/>
      <c r="BA41" s="121" t="str">
        <f>IF(OR(BA42=$CY42,BB42=$CY42,BC42=$CY42,BD42=$CY42),$DA43,"")</f>
        <v/>
      </c>
      <c r="BB41" s="121"/>
      <c r="BC41" s="121"/>
      <c r="BD41" s="121"/>
      <c r="BE41" s="121" t="str">
        <f>IF(OR(BE42=$CY42,BF42=$CY42,BG42=$CY42,BH42=$CY42),$DA43,"")</f>
        <v/>
      </c>
      <c r="BF41" s="121"/>
      <c r="BG41" s="121"/>
      <c r="BH41" s="121"/>
      <c r="BI41" s="121">
        <f>IF(OR(BI42=$CY42,BJ42=$CY42,BK42=$CY42,BL42=$CY42),$DA43,"")</f>
        <v>36.124941659999998</v>
      </c>
      <c r="BJ41" s="121"/>
      <c r="BK41" s="121"/>
      <c r="BL41" s="121"/>
      <c r="BM41" s="121" t="str">
        <f>IF(OR(BM42=$CY42,BN42=$CY42,BO42=$CY42,BP42=$CY42),$DA43,"")</f>
        <v/>
      </c>
      <c r="BN41" s="121"/>
      <c r="BO41" s="121"/>
      <c r="BP41" s="121"/>
      <c r="BQ41" s="121" t="str">
        <f>IF(OR(BQ42=$CY42,BR42=$CY42,BS42=$CY42,BT42=$CY42),$DA43,"")</f>
        <v/>
      </c>
      <c r="BR41" s="121"/>
      <c r="BS41" s="121"/>
      <c r="BT41" s="121"/>
      <c r="BU41" s="121" t="str">
        <f>IF(OR(BU42=$CY42,BV42=$CY42,BW42=$CY42,BX42=$CY42),$DA43,"")</f>
        <v/>
      </c>
      <c r="BV41" s="121"/>
      <c r="BW41" s="121"/>
      <c r="BX41" s="122"/>
      <c r="CY41" s="23"/>
      <c r="CZ41" s="123"/>
      <c r="DA41" s="124"/>
      <c r="DB41" s="119"/>
    </row>
    <row r="42" spans="1:106" s="54" customFormat="1" ht="14.15" customHeight="1" x14ac:dyDescent="0.35">
      <c r="A42" s="75" t="s">
        <v>89</v>
      </c>
      <c r="B42" s="80" t="s">
        <v>106</v>
      </c>
      <c r="C42" s="80"/>
      <c r="D42" s="80"/>
      <c r="E42" s="80"/>
      <c r="F42" s="80"/>
      <c r="G42" s="148"/>
      <c r="H42" s="76"/>
      <c r="I42" s="81" t="str">
        <f t="shared" ref="I42:AN42" si="345">IF(AND($DA43&gt;H40+$CY40/2,$DA43&lt;J40-$CY40/2),$CY42,"")</f>
        <v/>
      </c>
      <c r="J42" s="81" t="str">
        <f t="shared" si="345"/>
        <v/>
      </c>
      <c r="K42" s="81" t="str">
        <f t="shared" si="345"/>
        <v/>
      </c>
      <c r="L42" s="81" t="str">
        <f t="shared" si="345"/>
        <v/>
      </c>
      <c r="M42" s="81" t="str">
        <f t="shared" si="345"/>
        <v/>
      </c>
      <c r="N42" s="81" t="str">
        <f t="shared" si="345"/>
        <v/>
      </c>
      <c r="O42" s="81" t="str">
        <f t="shared" si="345"/>
        <v/>
      </c>
      <c r="P42" s="81" t="str">
        <f t="shared" si="345"/>
        <v/>
      </c>
      <c r="Q42" s="81" t="str">
        <f t="shared" si="345"/>
        <v/>
      </c>
      <c r="R42" s="81" t="str">
        <f t="shared" si="345"/>
        <v/>
      </c>
      <c r="S42" s="81" t="str">
        <f t="shared" si="345"/>
        <v/>
      </c>
      <c r="T42" s="81" t="str">
        <f t="shared" si="345"/>
        <v/>
      </c>
      <c r="U42" s="81" t="str">
        <f t="shared" si="345"/>
        <v/>
      </c>
      <c r="V42" s="81" t="str">
        <f t="shared" si="345"/>
        <v/>
      </c>
      <c r="W42" s="81" t="str">
        <f t="shared" si="345"/>
        <v/>
      </c>
      <c r="X42" s="81" t="str">
        <f t="shared" si="345"/>
        <v/>
      </c>
      <c r="Y42" s="81" t="str">
        <f t="shared" si="345"/>
        <v/>
      </c>
      <c r="Z42" s="81" t="str">
        <f t="shared" si="345"/>
        <v/>
      </c>
      <c r="AA42" s="81" t="str">
        <f t="shared" si="345"/>
        <v/>
      </c>
      <c r="AB42" s="81" t="str">
        <f t="shared" si="345"/>
        <v/>
      </c>
      <c r="AC42" s="81" t="str">
        <f t="shared" si="345"/>
        <v/>
      </c>
      <c r="AD42" s="81" t="str">
        <f t="shared" si="345"/>
        <v/>
      </c>
      <c r="AE42" s="81" t="str">
        <f t="shared" si="345"/>
        <v/>
      </c>
      <c r="AF42" s="81" t="str">
        <f t="shared" si="345"/>
        <v/>
      </c>
      <c r="AG42" s="81" t="str">
        <f t="shared" si="345"/>
        <v/>
      </c>
      <c r="AH42" s="81" t="str">
        <f t="shared" si="345"/>
        <v/>
      </c>
      <c r="AI42" s="81" t="str">
        <f t="shared" si="345"/>
        <v/>
      </c>
      <c r="AJ42" s="81" t="str">
        <f t="shared" si="345"/>
        <v/>
      </c>
      <c r="AK42" s="81" t="str">
        <f t="shared" si="345"/>
        <v/>
      </c>
      <c r="AL42" s="81" t="str">
        <f t="shared" si="345"/>
        <v/>
      </c>
      <c r="AM42" s="81" t="str">
        <f t="shared" si="345"/>
        <v/>
      </c>
      <c r="AN42" s="81" t="str">
        <f t="shared" si="345"/>
        <v/>
      </c>
      <c r="AO42" s="81" t="str">
        <f t="shared" ref="AO42:BT42" si="346">IF(AND($DA43&gt;AN40+$CY40/2,$DA43&lt;AP40-$CY40/2),$CY42,"")</f>
        <v/>
      </c>
      <c r="AP42" s="81" t="str">
        <f t="shared" si="346"/>
        <v/>
      </c>
      <c r="AQ42" s="81" t="str">
        <f t="shared" si="346"/>
        <v/>
      </c>
      <c r="AR42" s="81" t="str">
        <f t="shared" si="346"/>
        <v/>
      </c>
      <c r="AS42" s="81" t="str">
        <f t="shared" si="346"/>
        <v/>
      </c>
      <c r="AT42" s="81" t="str">
        <f t="shared" si="346"/>
        <v/>
      </c>
      <c r="AU42" s="81" t="str">
        <f t="shared" si="346"/>
        <v/>
      </c>
      <c r="AV42" s="81" t="str">
        <f t="shared" si="346"/>
        <v/>
      </c>
      <c r="AW42" s="81" t="str">
        <f t="shared" si="346"/>
        <v/>
      </c>
      <c r="AX42" s="81" t="str">
        <f t="shared" si="346"/>
        <v/>
      </c>
      <c r="AY42" s="81" t="str">
        <f t="shared" si="346"/>
        <v/>
      </c>
      <c r="AZ42" s="81" t="str">
        <f t="shared" si="346"/>
        <v/>
      </c>
      <c r="BA42" s="81" t="str">
        <f t="shared" si="346"/>
        <v/>
      </c>
      <c r="BB42" s="81" t="str">
        <f t="shared" si="346"/>
        <v/>
      </c>
      <c r="BC42" s="81" t="str">
        <f t="shared" si="346"/>
        <v/>
      </c>
      <c r="BD42" s="81" t="str">
        <f t="shared" si="346"/>
        <v/>
      </c>
      <c r="BE42" s="81" t="str">
        <f t="shared" si="346"/>
        <v/>
      </c>
      <c r="BF42" s="81" t="str">
        <f t="shared" si="346"/>
        <v/>
      </c>
      <c r="BG42" s="81" t="str">
        <f t="shared" si="346"/>
        <v/>
      </c>
      <c r="BH42" s="81" t="str">
        <f t="shared" si="346"/>
        <v/>
      </c>
      <c r="BI42" s="81" t="str">
        <f t="shared" si="346"/>
        <v/>
      </c>
      <c r="BJ42" s="81" t="str">
        <f t="shared" si="346"/>
        <v/>
      </c>
      <c r="BK42" s="81" t="str">
        <f t="shared" si="346"/>
        <v/>
      </c>
      <c r="BL42" s="81" t="str">
        <f t="shared" si="346"/>
        <v>▼</v>
      </c>
      <c r="BM42" s="81" t="str">
        <f t="shared" si="346"/>
        <v/>
      </c>
      <c r="BN42" s="81" t="str">
        <f t="shared" si="346"/>
        <v/>
      </c>
      <c r="BO42" s="81" t="str">
        <f t="shared" si="346"/>
        <v/>
      </c>
      <c r="BP42" s="81" t="str">
        <f t="shared" si="346"/>
        <v/>
      </c>
      <c r="BQ42" s="81" t="str">
        <f t="shared" si="346"/>
        <v/>
      </c>
      <c r="BR42" s="81" t="str">
        <f t="shared" si="346"/>
        <v/>
      </c>
      <c r="BS42" s="81" t="str">
        <f t="shared" si="346"/>
        <v/>
      </c>
      <c r="BT42" s="81" t="str">
        <f t="shared" si="346"/>
        <v/>
      </c>
      <c r="BU42" s="81" t="str">
        <f t="shared" ref="BU42:BW42" si="347">IF(AND($DA43&gt;BT40+$CY40/2,$DA43&lt;BV40-$CY40/2),$CY42,"")</f>
        <v/>
      </c>
      <c r="BV42" s="81" t="str">
        <f t="shared" si="347"/>
        <v/>
      </c>
      <c r="BW42" s="81" t="str">
        <f t="shared" si="347"/>
        <v/>
      </c>
      <c r="BX42" s="82"/>
      <c r="CY42" s="54" t="s">
        <v>5</v>
      </c>
      <c r="CZ42" s="41" t="s">
        <v>86</v>
      </c>
      <c r="DA42" s="83" t="s">
        <v>82</v>
      </c>
      <c r="DB42" s="114"/>
    </row>
    <row r="43" spans="1:106" s="93" customFormat="1" ht="14.15" customHeight="1" x14ac:dyDescent="0.35">
      <c r="A43" s="84"/>
      <c r="B43" s="85"/>
      <c r="C43" s="85"/>
      <c r="D43" s="85"/>
      <c r="E43" s="85"/>
      <c r="F43" s="85"/>
      <c r="G43" s="127">
        <f>CZ43</f>
        <v>-5.5424491599999968</v>
      </c>
      <c r="H43" s="128"/>
      <c r="I43" s="88" t="str">
        <f t="shared" ref="I43:BB43" si="348">IF(I$40/$CZ43&lt;0,$DB43,IF(AND($CZ43&lt;0,$CZ43&lt;I$40),$CY43,IF(AND($CZ43&gt;0,$CZ43&gt;H$40),$CY43,IF(AND($DA43&lt;0,I$40&lt;$DA43),$DB43,IF(AND($DA43&gt;0,I$40&gt;$DA43),$DB43,"")))))</f>
        <v/>
      </c>
      <c r="J43" s="89" t="str">
        <f t="shared" si="348"/>
        <v/>
      </c>
      <c r="K43" s="89" t="str">
        <f t="shared" si="348"/>
        <v/>
      </c>
      <c r="L43" s="89" t="str">
        <f t="shared" si="348"/>
        <v/>
      </c>
      <c r="M43" s="89" t="str">
        <f t="shared" si="348"/>
        <v/>
      </c>
      <c r="N43" s="89" t="str">
        <f t="shared" si="348"/>
        <v/>
      </c>
      <c r="O43" s="89" t="str">
        <f t="shared" si="348"/>
        <v/>
      </c>
      <c r="P43" s="89" t="str">
        <f t="shared" si="348"/>
        <v/>
      </c>
      <c r="Q43" s="89" t="str">
        <f t="shared" si="348"/>
        <v/>
      </c>
      <c r="R43" s="89" t="str">
        <f t="shared" si="348"/>
        <v/>
      </c>
      <c r="S43" s="89" t="str">
        <f t="shared" si="348"/>
        <v/>
      </c>
      <c r="T43" s="89" t="str">
        <f t="shared" si="348"/>
        <v/>
      </c>
      <c r="U43" s="89" t="str">
        <f t="shared" si="348"/>
        <v/>
      </c>
      <c r="V43" s="89" t="str">
        <f t="shared" si="348"/>
        <v/>
      </c>
      <c r="W43" s="89" t="str">
        <f t="shared" si="348"/>
        <v/>
      </c>
      <c r="X43" s="89" t="str">
        <f t="shared" si="348"/>
        <v/>
      </c>
      <c r="Y43" s="89" t="str">
        <f t="shared" si="348"/>
        <v/>
      </c>
      <c r="Z43" s="89" t="str">
        <f t="shared" si="348"/>
        <v/>
      </c>
      <c r="AA43" s="89" t="str">
        <f t="shared" si="348"/>
        <v/>
      </c>
      <c r="AB43" s="89" t="str">
        <f t="shared" si="348"/>
        <v/>
      </c>
      <c r="AC43" s="89" t="str">
        <f t="shared" si="348"/>
        <v/>
      </c>
      <c r="AD43" s="89" t="str">
        <f t="shared" si="348"/>
        <v/>
      </c>
      <c r="AE43" s="89" t="str">
        <f t="shared" si="348"/>
        <v/>
      </c>
      <c r="AF43" s="89" t="str">
        <f t="shared" si="348"/>
        <v/>
      </c>
      <c r="AG43" s="89" t="str">
        <f t="shared" si="348"/>
        <v/>
      </c>
      <c r="AH43" s="89" t="str">
        <f t="shared" si="348"/>
        <v/>
      </c>
      <c r="AI43" s="89" t="str">
        <f t="shared" si="348"/>
        <v>v</v>
      </c>
      <c r="AJ43" s="89" t="str">
        <f t="shared" si="348"/>
        <v>v</v>
      </c>
      <c r="AK43" s="89" t="str">
        <f t="shared" si="348"/>
        <v>v</v>
      </c>
      <c r="AL43" s="89" t="str">
        <f t="shared" si="348"/>
        <v>v</v>
      </c>
      <c r="AM43" s="88" t="str">
        <f t="shared" si="348"/>
        <v>.</v>
      </c>
      <c r="AN43" s="89" t="str">
        <f t="shared" si="348"/>
        <v>.</v>
      </c>
      <c r="AO43" s="89" t="str">
        <f t="shared" si="348"/>
        <v>.</v>
      </c>
      <c r="AP43" s="89" t="str">
        <f t="shared" si="348"/>
        <v>.</v>
      </c>
      <c r="AQ43" s="89" t="str">
        <f t="shared" si="348"/>
        <v>.</v>
      </c>
      <c r="AR43" s="89" t="str">
        <f t="shared" si="348"/>
        <v>.</v>
      </c>
      <c r="AS43" s="89" t="str">
        <f t="shared" si="348"/>
        <v>.</v>
      </c>
      <c r="AT43" s="89" t="str">
        <f t="shared" si="348"/>
        <v>.</v>
      </c>
      <c r="AU43" s="89" t="str">
        <f t="shared" si="348"/>
        <v>.</v>
      </c>
      <c r="AV43" s="89" t="str">
        <f t="shared" si="348"/>
        <v>.</v>
      </c>
      <c r="AW43" s="89" t="str">
        <f t="shared" si="348"/>
        <v>.</v>
      </c>
      <c r="AX43" s="89" t="str">
        <f t="shared" si="348"/>
        <v>.</v>
      </c>
      <c r="AY43" s="89" t="str">
        <f t="shared" si="348"/>
        <v>.</v>
      </c>
      <c r="AZ43" s="89" t="str">
        <f t="shared" si="348"/>
        <v>.</v>
      </c>
      <c r="BA43" s="89" t="str">
        <f t="shared" si="348"/>
        <v>.</v>
      </c>
      <c r="BB43" s="89" t="str">
        <f t="shared" si="348"/>
        <v>.</v>
      </c>
      <c r="BC43" s="89" t="str">
        <f t="shared" ref="BC43:BI43" si="349">IF(BC$40/$CZ43&lt;0,$DB43,IF(AND($CZ43&lt;0,$CZ43&lt;BC$40),$CY43,IF(AND($CZ43&gt;0,$CZ43&gt;BB$40),$CY43,IF(AND($DA43&lt;0,BC$40&lt;$DA43),$DB43,IF(AND($DA43&gt;0,BC$40&gt;$DA43),$DB43,"")))))</f>
        <v>.</v>
      </c>
      <c r="BD43" s="89" t="str">
        <f t="shared" si="349"/>
        <v>.</v>
      </c>
      <c r="BE43" s="89" t="str">
        <f t="shared" si="349"/>
        <v>.</v>
      </c>
      <c r="BF43" s="89" t="str">
        <f t="shared" si="349"/>
        <v>.</v>
      </c>
      <c r="BG43" s="89" t="str">
        <f t="shared" si="349"/>
        <v>.</v>
      </c>
      <c r="BH43" s="89" t="str">
        <f t="shared" si="349"/>
        <v>.</v>
      </c>
      <c r="BI43" s="89" t="str">
        <f t="shared" si="349"/>
        <v>.</v>
      </c>
      <c r="BJ43" s="89" t="str">
        <f t="shared" ref="BJ43:BX43" si="350">IF(BJ$40/$CZ43&lt;0,$DB43,IF(AND($CZ43&lt;0,$CZ43&lt;BJ$40),$CY43,IF(AND($CZ43&gt;0,$CZ43&gt;BI$40),$CY43,IF(AND($DA43&lt;0,BJ$40&lt;$DA43),$DB43,IF(AND($DA43&gt;0,BJ$40&gt;$DA43),$DB43,"")))))</f>
        <v>.</v>
      </c>
      <c r="BK43" s="89" t="str">
        <f t="shared" si="350"/>
        <v>.</v>
      </c>
      <c r="BL43" s="89" t="str">
        <f t="shared" si="350"/>
        <v>.</v>
      </c>
      <c r="BM43" s="89" t="str">
        <f t="shared" si="350"/>
        <v>.</v>
      </c>
      <c r="BN43" s="89" t="str">
        <f t="shared" si="350"/>
        <v>.</v>
      </c>
      <c r="BO43" s="89" t="str">
        <f t="shared" si="350"/>
        <v>.</v>
      </c>
      <c r="BP43" s="89" t="str">
        <f t="shared" si="350"/>
        <v>.</v>
      </c>
      <c r="BQ43" s="89" t="str">
        <f t="shared" si="350"/>
        <v>.</v>
      </c>
      <c r="BR43" s="89" t="str">
        <f t="shared" si="350"/>
        <v>.</v>
      </c>
      <c r="BS43" s="89" t="str">
        <f t="shared" si="350"/>
        <v>.</v>
      </c>
      <c r="BT43" s="89" t="str">
        <f t="shared" si="350"/>
        <v>.</v>
      </c>
      <c r="BU43" s="89" t="str">
        <f t="shared" si="350"/>
        <v>.</v>
      </c>
      <c r="BV43" s="89" t="str">
        <f t="shared" si="350"/>
        <v>.</v>
      </c>
      <c r="BW43" s="89" t="str">
        <f t="shared" si="350"/>
        <v>.</v>
      </c>
      <c r="BX43" s="90" t="str">
        <f t="shared" si="350"/>
        <v>.</v>
      </c>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t="s">
        <v>8</v>
      </c>
      <c r="CZ43" s="149">
        <f>INPUT!AL76</f>
        <v>-5.5424491599999968</v>
      </c>
      <c r="DA43" s="150">
        <f>INPUT!AL82</f>
        <v>36.124941659999998</v>
      </c>
      <c r="DB43" s="54" t="s">
        <v>9</v>
      </c>
    </row>
    <row r="44" spans="1:106" s="101" customFormat="1" ht="14.15" customHeight="1" x14ac:dyDescent="0.35">
      <c r="A44" s="94"/>
      <c r="B44" s="95" t="s">
        <v>107</v>
      </c>
      <c r="C44" s="95"/>
      <c r="D44" s="95"/>
      <c r="E44" s="95"/>
      <c r="F44" s="95"/>
      <c r="G44" s="131">
        <f>CZ44</f>
        <v>-37.715078299999995</v>
      </c>
      <c r="H44" s="132"/>
      <c r="I44" s="98" t="str">
        <f t="shared" ref="I44:BB44" si="351">IF(I$40/$CZ44&lt;0,$DB44,IF(AND($CZ44&lt;0,$CZ44&lt;I$40),$CY44,IF(AND($CZ44&gt;0,$CZ44&gt;H$40),$CY44,IF(AND($DA44&lt;0,I$40&lt;$DA44),$DB44,IF(AND($DA44&gt;0,I$40&gt;$DA44),$DB44,"")))))</f>
        <v>.</v>
      </c>
      <c r="J44" s="99" t="str">
        <f t="shared" si="351"/>
        <v>.</v>
      </c>
      <c r="K44" s="99" t="str">
        <f t="shared" si="351"/>
        <v>a</v>
      </c>
      <c r="L44" s="99" t="str">
        <f t="shared" si="351"/>
        <v>a</v>
      </c>
      <c r="M44" s="99" t="str">
        <f t="shared" si="351"/>
        <v>a</v>
      </c>
      <c r="N44" s="99" t="str">
        <f t="shared" si="351"/>
        <v>a</v>
      </c>
      <c r="O44" s="99" t="str">
        <f t="shared" si="351"/>
        <v>a</v>
      </c>
      <c r="P44" s="99" t="str">
        <f t="shared" si="351"/>
        <v>a</v>
      </c>
      <c r="Q44" s="99" t="str">
        <f t="shared" si="351"/>
        <v>a</v>
      </c>
      <c r="R44" s="99" t="str">
        <f t="shared" si="351"/>
        <v>a</v>
      </c>
      <c r="S44" s="99" t="str">
        <f t="shared" si="351"/>
        <v>a</v>
      </c>
      <c r="T44" s="99" t="str">
        <f t="shared" si="351"/>
        <v>a</v>
      </c>
      <c r="U44" s="99" t="str">
        <f t="shared" si="351"/>
        <v>a</v>
      </c>
      <c r="V44" s="99" t="str">
        <f t="shared" si="351"/>
        <v>a</v>
      </c>
      <c r="W44" s="99" t="str">
        <f t="shared" si="351"/>
        <v>a</v>
      </c>
      <c r="X44" s="99" t="str">
        <f t="shared" si="351"/>
        <v>a</v>
      </c>
      <c r="Y44" s="99" t="str">
        <f t="shared" si="351"/>
        <v>a</v>
      </c>
      <c r="Z44" s="99" t="str">
        <f t="shared" si="351"/>
        <v>a</v>
      </c>
      <c r="AA44" s="99" t="str">
        <f t="shared" si="351"/>
        <v>a</v>
      </c>
      <c r="AB44" s="99" t="str">
        <f t="shared" si="351"/>
        <v>a</v>
      </c>
      <c r="AC44" s="99" t="str">
        <f t="shared" si="351"/>
        <v>a</v>
      </c>
      <c r="AD44" s="99" t="str">
        <f t="shared" si="351"/>
        <v>a</v>
      </c>
      <c r="AE44" s="99" t="str">
        <f t="shared" si="351"/>
        <v>a</v>
      </c>
      <c r="AF44" s="99" t="str">
        <f t="shared" si="351"/>
        <v>a</v>
      </c>
      <c r="AG44" s="99" t="str">
        <f t="shared" si="351"/>
        <v>a</v>
      </c>
      <c r="AH44" s="99" t="str">
        <f t="shared" si="351"/>
        <v>a</v>
      </c>
      <c r="AI44" s="99" t="str">
        <f t="shared" si="351"/>
        <v>a</v>
      </c>
      <c r="AJ44" s="99" t="str">
        <f t="shared" si="351"/>
        <v>a</v>
      </c>
      <c r="AK44" s="99" t="str">
        <f t="shared" si="351"/>
        <v>a</v>
      </c>
      <c r="AL44" s="99" t="str">
        <f t="shared" si="351"/>
        <v>a</v>
      </c>
      <c r="AM44" s="98" t="str">
        <f t="shared" si="351"/>
        <v>.</v>
      </c>
      <c r="AN44" s="99" t="str">
        <f t="shared" si="351"/>
        <v>.</v>
      </c>
      <c r="AO44" s="99" t="str">
        <f t="shared" si="351"/>
        <v>.</v>
      </c>
      <c r="AP44" s="99" t="str">
        <f t="shared" si="351"/>
        <v>.</v>
      </c>
      <c r="AQ44" s="99" t="str">
        <f t="shared" si="351"/>
        <v>.</v>
      </c>
      <c r="AR44" s="99" t="str">
        <f t="shared" si="351"/>
        <v>.</v>
      </c>
      <c r="AS44" s="99" t="str">
        <f t="shared" si="351"/>
        <v>.</v>
      </c>
      <c r="AT44" s="99" t="str">
        <f t="shared" si="351"/>
        <v>.</v>
      </c>
      <c r="AU44" s="99" t="str">
        <f t="shared" si="351"/>
        <v>.</v>
      </c>
      <c r="AV44" s="99" t="str">
        <f t="shared" si="351"/>
        <v>.</v>
      </c>
      <c r="AW44" s="99" t="str">
        <f t="shared" si="351"/>
        <v>.</v>
      </c>
      <c r="AX44" s="99" t="str">
        <f t="shared" si="351"/>
        <v>.</v>
      </c>
      <c r="AY44" s="99" t="str">
        <f t="shared" si="351"/>
        <v>.</v>
      </c>
      <c r="AZ44" s="99" t="str">
        <f t="shared" si="351"/>
        <v>.</v>
      </c>
      <c r="BA44" s="99" t="str">
        <f t="shared" si="351"/>
        <v>.</v>
      </c>
      <c r="BB44" s="99" t="str">
        <f t="shared" si="351"/>
        <v>.</v>
      </c>
      <c r="BC44" s="99" t="str">
        <f t="shared" ref="BC44:BI44" si="352">IF(BC$40/$CZ44&lt;0,$DB44,IF(AND($CZ44&lt;0,$CZ44&lt;BC$40),$CY44,IF(AND($CZ44&gt;0,$CZ44&gt;BB$40),$CY44,IF(AND($DA44&lt;0,BC$40&lt;$DA44),$DB44,IF(AND($DA44&gt;0,BC$40&gt;$DA44),$DB44,"")))))</f>
        <v>.</v>
      </c>
      <c r="BD44" s="99" t="str">
        <f t="shared" si="352"/>
        <v>.</v>
      </c>
      <c r="BE44" s="99" t="str">
        <f t="shared" si="352"/>
        <v>.</v>
      </c>
      <c r="BF44" s="99" t="str">
        <f t="shared" si="352"/>
        <v>.</v>
      </c>
      <c r="BG44" s="99" t="str">
        <f t="shared" si="352"/>
        <v>.</v>
      </c>
      <c r="BH44" s="99" t="str">
        <f t="shared" si="352"/>
        <v>.</v>
      </c>
      <c r="BI44" s="99" t="str">
        <f t="shared" si="352"/>
        <v>.</v>
      </c>
      <c r="BJ44" s="99" t="str">
        <f t="shared" ref="BJ44:BX44" si="353">IF(BJ$40/$CZ44&lt;0,$DB44,IF(AND($CZ44&lt;0,$CZ44&lt;BJ$40),$CY44,IF(AND($CZ44&gt;0,$CZ44&gt;BI$40),$CY44,IF(AND($DA44&lt;0,BJ$40&lt;$DA44),$DB44,IF(AND($DA44&gt;0,BJ$40&gt;$DA44),$DB44,"")))))</f>
        <v>.</v>
      </c>
      <c r="BK44" s="99" t="str">
        <f t="shared" si="353"/>
        <v>.</v>
      </c>
      <c r="BL44" s="99" t="str">
        <f t="shared" si="353"/>
        <v>.</v>
      </c>
      <c r="BM44" s="99" t="str">
        <f t="shared" si="353"/>
        <v>.</v>
      </c>
      <c r="BN44" s="99" t="str">
        <f t="shared" si="353"/>
        <v>.</v>
      </c>
      <c r="BO44" s="99" t="str">
        <f t="shared" si="353"/>
        <v>.</v>
      </c>
      <c r="BP44" s="99" t="str">
        <f t="shared" si="353"/>
        <v>.</v>
      </c>
      <c r="BQ44" s="99" t="str">
        <f t="shared" si="353"/>
        <v>.</v>
      </c>
      <c r="BR44" s="99" t="str">
        <f t="shared" si="353"/>
        <v>.</v>
      </c>
      <c r="BS44" s="99" t="str">
        <f t="shared" si="353"/>
        <v>.</v>
      </c>
      <c r="BT44" s="99" t="str">
        <f t="shared" si="353"/>
        <v>.</v>
      </c>
      <c r="BU44" s="99" t="str">
        <f t="shared" si="353"/>
        <v>.</v>
      </c>
      <c r="BV44" s="99" t="str">
        <f t="shared" si="353"/>
        <v>.</v>
      </c>
      <c r="BW44" s="99" t="str">
        <f t="shared" si="353"/>
        <v>.</v>
      </c>
      <c r="BX44" s="100" t="str">
        <f t="shared" si="353"/>
        <v>.</v>
      </c>
      <c r="CY44" s="101" t="s">
        <v>10</v>
      </c>
      <c r="CZ44" s="133">
        <f>INPUT!AL77</f>
        <v>-37.715078299999995</v>
      </c>
      <c r="DA44" s="134">
        <f>INPUT!AL83</f>
        <v>-14.589156130100012</v>
      </c>
      <c r="DB44" s="101" t="s">
        <v>9</v>
      </c>
    </row>
    <row r="45" spans="1:106" s="101" customFormat="1" ht="14.15" customHeight="1" x14ac:dyDescent="0.25">
      <c r="A45" s="94" t="s">
        <v>90</v>
      </c>
      <c r="B45" s="104"/>
      <c r="C45" s="104"/>
      <c r="D45" s="104"/>
      <c r="E45" s="104"/>
      <c r="F45" s="104"/>
      <c r="G45" s="151"/>
      <c r="H45" s="152"/>
      <c r="I45" s="106" t="str">
        <f t="shared" ref="I45" si="354">IF(AND($DA44&gt;H40+$CY40/2,$DA44&lt;J40-$CY40/2),$CY45,"")</f>
        <v/>
      </c>
      <c r="J45" s="106" t="str">
        <f t="shared" ref="J45" si="355">IF(AND($DA44&gt;I40+$CY40/2,$DA44&lt;K40-$CY40/2),$CY45,"")</f>
        <v/>
      </c>
      <c r="K45" s="106" t="str">
        <f t="shared" ref="K45" si="356">IF(AND($DA44&gt;J40+$CY40/2,$DA44&lt;L40-$CY40/2),$CY45,"")</f>
        <v/>
      </c>
      <c r="L45" s="106" t="str">
        <f t="shared" ref="L45" si="357">IF(AND($DA44&gt;K40+$CY40/2,$DA44&lt;M40-$CY40/2),$CY45,"")</f>
        <v/>
      </c>
      <c r="M45" s="106" t="str">
        <f t="shared" ref="M45" si="358">IF(AND($DA44&gt;L40+$CY40/2,$DA44&lt;N40-$CY40/2),$CY45,"")</f>
        <v/>
      </c>
      <c r="N45" s="106" t="str">
        <f t="shared" ref="N45" si="359">IF(AND($DA44&gt;M40+$CY40/2,$DA44&lt;O40-$CY40/2),$CY45,"")</f>
        <v/>
      </c>
      <c r="O45" s="106" t="str">
        <f t="shared" ref="O45:BB45" si="360">IF(AND($DA44&gt;N40+$CY40/2,$DA44&lt;P40-$CY40/2),$CY45,"")</f>
        <v/>
      </c>
      <c r="P45" s="106" t="str">
        <f t="shared" si="360"/>
        <v/>
      </c>
      <c r="Q45" s="106" t="str">
        <f t="shared" si="360"/>
        <v/>
      </c>
      <c r="R45" s="106" t="str">
        <f t="shared" si="360"/>
        <v/>
      </c>
      <c r="S45" s="106" t="str">
        <f t="shared" si="360"/>
        <v/>
      </c>
      <c r="T45" s="106" t="str">
        <f t="shared" si="360"/>
        <v/>
      </c>
      <c r="U45" s="106" t="str">
        <f t="shared" si="360"/>
        <v/>
      </c>
      <c r="V45" s="106" t="str">
        <f t="shared" si="360"/>
        <v/>
      </c>
      <c r="W45" s="106" t="str">
        <f t="shared" si="360"/>
        <v/>
      </c>
      <c r="X45" s="106" t="str">
        <f t="shared" si="360"/>
        <v/>
      </c>
      <c r="Y45" s="106" t="str">
        <f t="shared" si="360"/>
        <v/>
      </c>
      <c r="Z45" s="106" t="str">
        <f t="shared" si="360"/>
        <v/>
      </c>
      <c r="AA45" s="106" t="str">
        <f t="shared" si="360"/>
        <v/>
      </c>
      <c r="AB45" s="106" t="str">
        <f t="shared" si="360"/>
        <v>▲</v>
      </c>
      <c r="AC45" s="106" t="str">
        <f t="shared" si="360"/>
        <v/>
      </c>
      <c r="AD45" s="106" t="str">
        <f t="shared" si="360"/>
        <v/>
      </c>
      <c r="AE45" s="106" t="str">
        <f t="shared" si="360"/>
        <v/>
      </c>
      <c r="AF45" s="106" t="str">
        <f t="shared" si="360"/>
        <v/>
      </c>
      <c r="AG45" s="106" t="str">
        <f t="shared" si="360"/>
        <v/>
      </c>
      <c r="AH45" s="106" t="str">
        <f t="shared" si="360"/>
        <v/>
      </c>
      <c r="AI45" s="106" t="str">
        <f t="shared" si="360"/>
        <v/>
      </c>
      <c r="AJ45" s="106" t="str">
        <f t="shared" si="360"/>
        <v/>
      </c>
      <c r="AK45" s="106" t="str">
        <f t="shared" si="360"/>
        <v/>
      </c>
      <c r="AL45" s="106" t="str">
        <f t="shared" si="360"/>
        <v/>
      </c>
      <c r="AM45" s="106" t="str">
        <f t="shared" si="360"/>
        <v/>
      </c>
      <c r="AN45" s="106" t="str">
        <f t="shared" si="360"/>
        <v/>
      </c>
      <c r="AO45" s="106" t="str">
        <f t="shared" si="360"/>
        <v/>
      </c>
      <c r="AP45" s="106" t="str">
        <f t="shared" si="360"/>
        <v/>
      </c>
      <c r="AQ45" s="106" t="str">
        <f t="shared" si="360"/>
        <v/>
      </c>
      <c r="AR45" s="106" t="str">
        <f t="shared" si="360"/>
        <v/>
      </c>
      <c r="AS45" s="106" t="str">
        <f t="shared" si="360"/>
        <v/>
      </c>
      <c r="AT45" s="106" t="str">
        <f t="shared" si="360"/>
        <v/>
      </c>
      <c r="AU45" s="106" t="str">
        <f t="shared" si="360"/>
        <v/>
      </c>
      <c r="AV45" s="106" t="str">
        <f t="shared" si="360"/>
        <v/>
      </c>
      <c r="AW45" s="106" t="str">
        <f t="shared" si="360"/>
        <v/>
      </c>
      <c r="AX45" s="106" t="str">
        <f t="shared" si="360"/>
        <v/>
      </c>
      <c r="AY45" s="106" t="str">
        <f t="shared" si="360"/>
        <v/>
      </c>
      <c r="AZ45" s="106" t="str">
        <f t="shared" si="360"/>
        <v/>
      </c>
      <c r="BA45" s="106" t="str">
        <f t="shared" si="360"/>
        <v/>
      </c>
      <c r="BB45" s="106" t="str">
        <f t="shared" si="360"/>
        <v/>
      </c>
      <c r="BC45" s="106" t="str">
        <f t="shared" ref="BC45:BI45" si="361">IF(AND($DA44&gt;BB40+$CY40/2,$DA44&lt;BD40-$CY40/2),$CY45,"")</f>
        <v/>
      </c>
      <c r="BD45" s="106" t="str">
        <f t="shared" si="361"/>
        <v/>
      </c>
      <c r="BE45" s="106" t="str">
        <f t="shared" si="361"/>
        <v/>
      </c>
      <c r="BF45" s="106" t="str">
        <f t="shared" si="361"/>
        <v/>
      </c>
      <c r="BG45" s="106" t="str">
        <f t="shared" si="361"/>
        <v/>
      </c>
      <c r="BH45" s="106" t="str">
        <f t="shared" si="361"/>
        <v/>
      </c>
      <c r="BI45" s="106" t="str">
        <f t="shared" si="361"/>
        <v/>
      </c>
      <c r="BJ45" s="106" t="str">
        <f t="shared" ref="BJ45:BW45" si="362">IF(AND($DA44&gt;BI40+$CY40/2,$DA44&lt;BK40-$CY40/2),$CY45,"")</f>
        <v/>
      </c>
      <c r="BK45" s="106" t="str">
        <f t="shared" si="362"/>
        <v/>
      </c>
      <c r="BL45" s="106" t="str">
        <f t="shared" si="362"/>
        <v/>
      </c>
      <c r="BM45" s="106" t="str">
        <f t="shared" si="362"/>
        <v/>
      </c>
      <c r="BN45" s="106" t="str">
        <f t="shared" si="362"/>
        <v/>
      </c>
      <c r="BO45" s="106" t="str">
        <f t="shared" si="362"/>
        <v/>
      </c>
      <c r="BP45" s="106" t="str">
        <f t="shared" si="362"/>
        <v/>
      </c>
      <c r="BQ45" s="106" t="str">
        <f t="shared" si="362"/>
        <v/>
      </c>
      <c r="BR45" s="106" t="str">
        <f t="shared" si="362"/>
        <v/>
      </c>
      <c r="BS45" s="106" t="str">
        <f t="shared" si="362"/>
        <v/>
      </c>
      <c r="BT45" s="106" t="str">
        <f t="shared" si="362"/>
        <v/>
      </c>
      <c r="BU45" s="106" t="str">
        <f t="shared" si="362"/>
        <v/>
      </c>
      <c r="BV45" s="106" t="str">
        <f t="shared" si="362"/>
        <v/>
      </c>
      <c r="BW45" s="106" t="str">
        <f t="shared" si="362"/>
        <v/>
      </c>
      <c r="BX45" s="107"/>
      <c r="CY45" s="101" t="s">
        <v>3</v>
      </c>
      <c r="CZ45" s="108"/>
    </row>
    <row r="46" spans="1:106" ht="14.15" customHeight="1" thickBot="1" x14ac:dyDescent="0.35">
      <c r="A46" s="109"/>
      <c r="B46" s="153"/>
      <c r="C46" s="153"/>
      <c r="D46" s="153"/>
      <c r="E46" s="153"/>
      <c r="F46" s="153"/>
      <c r="G46" s="153"/>
      <c r="H46" s="111" t="s">
        <v>21</v>
      </c>
      <c r="I46" s="138" t="str">
        <f>IF(OR(I45=$CY45,J45=$CY45,K45=$CY45,L45=$CY45),$DA44,"")</f>
        <v/>
      </c>
      <c r="J46" s="138"/>
      <c r="K46" s="138"/>
      <c r="L46" s="138"/>
      <c r="M46" s="138" t="str">
        <f>IF(OR(M45=$CY45,N45=$CY45,O45=$CY45,P45=$CY45),$DA44,"")</f>
        <v/>
      </c>
      <c r="N46" s="138"/>
      <c r="O46" s="138"/>
      <c r="P46" s="138"/>
      <c r="Q46" s="138" t="str">
        <f>IF(OR(Q45=$CY45,R45=$CY45,S45=$CY45,T45=$CY45),$DA44,"")</f>
        <v/>
      </c>
      <c r="R46" s="138"/>
      <c r="S46" s="138"/>
      <c r="T46" s="138"/>
      <c r="U46" s="138" t="str">
        <f>IF(OR(U45=$CY45,V45=$CY45,W45=$CY45,X45=$CY45),$DA44,"")</f>
        <v/>
      </c>
      <c r="V46" s="138"/>
      <c r="W46" s="138"/>
      <c r="X46" s="138"/>
      <c r="Y46" s="138">
        <f>IF(OR(Y45=$CY45,Z45=$CY45,AA45=$CY45,AB45=$CY45),$DA44,"")</f>
        <v>-14.589156130100012</v>
      </c>
      <c r="Z46" s="138"/>
      <c r="AA46" s="138"/>
      <c r="AB46" s="138"/>
      <c r="AC46" s="138" t="str">
        <f>IF(OR(AC45=$CY45,AD45=$CY45,AE45=$CY45,AF45=$CY45),$DA44,"")</f>
        <v/>
      </c>
      <c r="AD46" s="138"/>
      <c r="AE46" s="138"/>
      <c r="AF46" s="138"/>
      <c r="AG46" s="138" t="str">
        <f>IF(OR(AG45=$CY45,AH45=$CY45,AI45=$CY45,AJ45=$CY45),$DA44,"")</f>
        <v/>
      </c>
      <c r="AH46" s="138"/>
      <c r="AI46" s="138"/>
      <c r="AJ46" s="138"/>
      <c r="AK46" s="138" t="str">
        <f>IF(OR(AK45=$CY45,AL45=$CY45,AM45=$CY45,AN45=$CY45),$DA44,"")</f>
        <v/>
      </c>
      <c r="AL46" s="138"/>
      <c r="AM46" s="138"/>
      <c r="AN46" s="138"/>
      <c r="AO46" s="138" t="str">
        <f>IF(OR(AO45=$CY45,AP45=$CY45,AQ45=$CY45,AR45=$CY45),$DA44,"")</f>
        <v/>
      </c>
      <c r="AP46" s="138"/>
      <c r="AQ46" s="138"/>
      <c r="AR46" s="138"/>
      <c r="AS46" s="138" t="str">
        <f>IF(OR(AS45=$CY45,AT45=$CY45,AU45=$CY45,AV45=$CY45),$DA44,"")</f>
        <v/>
      </c>
      <c r="AT46" s="138"/>
      <c r="AU46" s="138"/>
      <c r="AV46" s="138"/>
      <c r="AW46" s="138" t="str">
        <f>IF(OR(AW45=$CY45,AX45=$CY45,AY45=$CY45,AZ45=$CY45),$DA44,"")</f>
        <v/>
      </c>
      <c r="AX46" s="138"/>
      <c r="AY46" s="138"/>
      <c r="AZ46" s="138"/>
      <c r="BA46" s="138" t="str">
        <f>IF(OR(BA45=$CY45,BB45=$CY45,BC45=$CY45,BD45=$CY45),$DA44,"")</f>
        <v/>
      </c>
      <c r="BB46" s="138"/>
      <c r="BC46" s="138"/>
      <c r="BD46" s="138"/>
      <c r="BE46" s="138" t="str">
        <f>IF(OR(BE45=$CY45,BF45=$CY45,BG45=$CY45,BH45=$CY45),$DA44,"")</f>
        <v/>
      </c>
      <c r="BF46" s="138"/>
      <c r="BG46" s="138"/>
      <c r="BH46" s="138"/>
      <c r="BI46" s="138" t="str">
        <f>IF(OR(BI45=$CY45,BJ45=$CY45,BK45=$CY45,BL45=$CY45),$DA44,"")</f>
        <v/>
      </c>
      <c r="BJ46" s="138"/>
      <c r="BK46" s="138"/>
      <c r="BL46" s="138"/>
      <c r="BM46" s="138" t="str">
        <f>IF(OR(BM45=$CY45,BN45=$CY45,BO45=$CY45,BP45=$CY45),$DA44,"")</f>
        <v/>
      </c>
      <c r="BN46" s="138"/>
      <c r="BO46" s="138"/>
      <c r="BP46" s="138"/>
      <c r="BQ46" s="138" t="str">
        <f>IF(OR(BQ45=$CY45,BR45=$CY45,BS45=$CY45,BT45=$CY45),$DA44,"")</f>
        <v/>
      </c>
      <c r="BR46" s="138"/>
      <c r="BS46" s="138"/>
      <c r="BT46" s="138"/>
      <c r="BU46" s="138" t="str">
        <f>IF(OR(BU45=$CY45,BV45=$CY45,BW45=$CY45,BX45=$CY45),$DA44,"")</f>
        <v/>
      </c>
      <c r="BV46" s="138"/>
      <c r="BW46" s="138"/>
      <c r="BX46" s="139"/>
    </row>
    <row r="47" spans="1:106" s="230" customFormat="1" ht="14.15" customHeight="1" x14ac:dyDescent="0.35">
      <c r="A47" s="224"/>
      <c r="B47" s="225" t="s">
        <v>116</v>
      </c>
      <c r="C47" s="225"/>
      <c r="D47" s="225"/>
      <c r="E47" s="225"/>
      <c r="F47" s="225"/>
      <c r="G47" s="225"/>
      <c r="H47" s="225"/>
      <c r="I47" s="225"/>
      <c r="J47" s="225"/>
      <c r="K47" s="225"/>
      <c r="L47" s="225"/>
      <c r="M47" s="225"/>
      <c r="N47" s="225"/>
      <c r="O47" s="225"/>
      <c r="P47" s="225"/>
      <c r="Q47" s="225"/>
      <c r="R47" s="225"/>
      <c r="S47" s="235">
        <f>F31</f>
        <v>42429</v>
      </c>
      <c r="T47" s="235"/>
      <c r="U47" s="235"/>
      <c r="V47" s="225"/>
      <c r="W47" s="225"/>
      <c r="X47" s="225"/>
      <c r="Y47" s="225"/>
      <c r="Z47" s="225"/>
      <c r="AA47" s="225"/>
      <c r="AB47" s="225"/>
      <c r="AC47" s="225"/>
      <c r="AD47" s="225"/>
      <c r="AE47" s="225"/>
      <c r="AF47" s="225"/>
      <c r="AG47" s="225"/>
      <c r="AH47" s="225"/>
      <c r="AI47" s="225"/>
      <c r="AJ47" s="225"/>
      <c r="AK47" s="225"/>
      <c r="AL47" s="237" t="s">
        <v>22</v>
      </c>
      <c r="AM47" s="238" t="s">
        <v>23</v>
      </c>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5"/>
      <c r="BQ47" s="225"/>
      <c r="BR47" s="225"/>
      <c r="BS47" s="225"/>
      <c r="BT47" s="225"/>
      <c r="BU47" s="225"/>
      <c r="BV47" s="225"/>
      <c r="BW47" s="225"/>
      <c r="BX47" s="229"/>
      <c r="CZ47" s="231"/>
      <c r="DA47" s="231"/>
    </row>
    <row r="48" spans="1:106" s="118" customFormat="1" ht="25.5" customHeight="1" x14ac:dyDescent="0.3">
      <c r="A48" s="115"/>
      <c r="B48" s="140"/>
      <c r="C48" s="68"/>
      <c r="D48" s="68"/>
      <c r="E48" s="68"/>
      <c r="F48" s="68"/>
      <c r="G48" s="69" t="s">
        <v>19</v>
      </c>
      <c r="H48" s="69"/>
      <c r="I48" s="144">
        <f>J48-$CY48</f>
        <v>-40.310000000000009</v>
      </c>
      <c r="J48" s="144">
        <f t="shared" ref="J48" si="363">K48-$CY48</f>
        <v>-38.920000000000009</v>
      </c>
      <c r="K48" s="144">
        <f t="shared" ref="K48" si="364">L48-$CY48</f>
        <v>-37.530000000000008</v>
      </c>
      <c r="L48" s="144">
        <f t="shared" ref="L48" si="365">M48-$CY48</f>
        <v>-36.140000000000008</v>
      </c>
      <c r="M48" s="144">
        <f t="shared" ref="M48" si="366">N48-$CY48</f>
        <v>-34.750000000000007</v>
      </c>
      <c r="N48" s="144">
        <f t="shared" ref="N48" si="367">O48-$CY48</f>
        <v>-33.360000000000007</v>
      </c>
      <c r="O48" s="144">
        <f t="shared" ref="O48" si="368">P48-$CY48</f>
        <v>-31.97000000000001</v>
      </c>
      <c r="P48" s="144">
        <f t="shared" ref="P48" si="369">Q48-$CY48</f>
        <v>-30.580000000000009</v>
      </c>
      <c r="Q48" s="144">
        <f t="shared" ref="Q48" si="370">R48-$CY48</f>
        <v>-29.190000000000008</v>
      </c>
      <c r="R48" s="144">
        <f t="shared" ref="R48" si="371">S48-$CY48</f>
        <v>-27.800000000000008</v>
      </c>
      <c r="S48" s="144">
        <f t="shared" ref="S48" si="372">T48-$CY48</f>
        <v>-26.410000000000007</v>
      </c>
      <c r="T48" s="144">
        <f t="shared" ref="T48" si="373">U48-$CY48</f>
        <v>-25.020000000000007</v>
      </c>
      <c r="U48" s="144">
        <f t="shared" ref="U48" si="374">V48-$CY48</f>
        <v>-23.630000000000006</v>
      </c>
      <c r="V48" s="144">
        <f t="shared" ref="V48" si="375">W48-$CY48</f>
        <v>-22.240000000000006</v>
      </c>
      <c r="W48" s="144">
        <f t="shared" ref="W48" si="376">X48-$CY48</f>
        <v>-20.850000000000005</v>
      </c>
      <c r="X48" s="144">
        <f t="shared" ref="X48" si="377">Y48-$CY48</f>
        <v>-19.460000000000004</v>
      </c>
      <c r="Y48" s="144">
        <f t="shared" ref="Y48" si="378">Z48-$CY48</f>
        <v>-18.070000000000004</v>
      </c>
      <c r="Z48" s="144">
        <f t="shared" ref="Z48" si="379">AA48-$CY48</f>
        <v>-16.680000000000003</v>
      </c>
      <c r="AA48" s="144">
        <f t="shared" ref="AA48" si="380">AB48-$CY48</f>
        <v>-15.290000000000003</v>
      </c>
      <c r="AB48" s="144">
        <f t="shared" ref="AB48" si="381">AC48-$CY48</f>
        <v>-13.900000000000002</v>
      </c>
      <c r="AC48" s="144">
        <f t="shared" ref="AC48" si="382">AD48-$CY48</f>
        <v>-12.510000000000002</v>
      </c>
      <c r="AD48" s="144">
        <f t="shared" ref="AD48" si="383">AE48-$CY48</f>
        <v>-11.120000000000001</v>
      </c>
      <c r="AE48" s="144">
        <f t="shared" ref="AE48" si="384">AF48-$CY48</f>
        <v>-9.73</v>
      </c>
      <c r="AF48" s="144">
        <f t="shared" ref="AF48" si="385">AG48-$CY48</f>
        <v>-8.34</v>
      </c>
      <c r="AG48" s="144">
        <f t="shared" ref="AG48" si="386">AH48-$CY48</f>
        <v>-6.9499999999999993</v>
      </c>
      <c r="AH48" s="144">
        <f t="shared" ref="AH48" si="387">AI48-$CY48</f>
        <v>-5.56</v>
      </c>
      <c r="AI48" s="144">
        <f t="shared" ref="AI48" si="388">AJ48-$CY48</f>
        <v>-4.17</v>
      </c>
      <c r="AJ48" s="144">
        <f t="shared" ref="AJ48" si="389">AK48-$CY48</f>
        <v>-2.78</v>
      </c>
      <c r="AK48" s="144">
        <f>-$CY48</f>
        <v>-1.39</v>
      </c>
      <c r="AL48" s="145">
        <v>-9.9999999999999995E-8</v>
      </c>
      <c r="AM48" s="146">
        <f>CY48</f>
        <v>1.39</v>
      </c>
      <c r="AN48" s="146">
        <f t="shared" ref="AN48" si="390">AM48+$CY48</f>
        <v>2.78</v>
      </c>
      <c r="AO48" s="146">
        <f t="shared" ref="AO48" si="391">AN48+$CY48</f>
        <v>4.17</v>
      </c>
      <c r="AP48" s="146">
        <f t="shared" ref="AP48" si="392">AO48+$CY48</f>
        <v>5.56</v>
      </c>
      <c r="AQ48" s="146">
        <f t="shared" ref="AQ48" si="393">AP48+$CY48</f>
        <v>6.9499999999999993</v>
      </c>
      <c r="AR48" s="146">
        <f t="shared" ref="AR48" si="394">AQ48+$CY48</f>
        <v>8.34</v>
      </c>
      <c r="AS48" s="146">
        <f t="shared" ref="AS48" si="395">AR48+$CY48</f>
        <v>9.73</v>
      </c>
      <c r="AT48" s="146">
        <f t="shared" ref="AT48" si="396">AS48+$CY48</f>
        <v>11.120000000000001</v>
      </c>
      <c r="AU48" s="146">
        <f t="shared" ref="AU48" si="397">AT48+$CY48</f>
        <v>12.510000000000002</v>
      </c>
      <c r="AV48" s="146">
        <f t="shared" ref="AV48" si="398">AU48+$CY48</f>
        <v>13.900000000000002</v>
      </c>
      <c r="AW48" s="146">
        <f t="shared" ref="AW48" si="399">AV48+$CY48</f>
        <v>15.290000000000003</v>
      </c>
      <c r="AX48" s="146">
        <f t="shared" ref="AX48" si="400">AW48+$CY48</f>
        <v>16.680000000000003</v>
      </c>
      <c r="AY48" s="146">
        <f t="shared" ref="AY48" si="401">AX48+$CY48</f>
        <v>18.070000000000004</v>
      </c>
      <c r="AZ48" s="146">
        <f t="shared" ref="AZ48" si="402">AY48+$CY48</f>
        <v>19.460000000000004</v>
      </c>
      <c r="BA48" s="146">
        <f t="shared" ref="BA48" si="403">AZ48+$CY48</f>
        <v>20.850000000000005</v>
      </c>
      <c r="BB48" s="146">
        <f t="shared" ref="BB48" si="404">BA48+$CY48</f>
        <v>22.240000000000006</v>
      </c>
      <c r="BC48" s="146">
        <f t="shared" ref="BC48" si="405">BB48+$CY48</f>
        <v>23.630000000000006</v>
      </c>
      <c r="BD48" s="146">
        <f t="shared" ref="BD48" si="406">BC48+$CY48</f>
        <v>25.020000000000007</v>
      </c>
      <c r="BE48" s="146">
        <f t="shared" ref="BE48" si="407">BD48+$CY48</f>
        <v>26.410000000000007</v>
      </c>
      <c r="BF48" s="146">
        <f t="shared" ref="BF48" si="408">BE48+$CY48</f>
        <v>27.800000000000008</v>
      </c>
      <c r="BG48" s="146">
        <f t="shared" ref="BG48" si="409">BF48+$CY48</f>
        <v>29.190000000000008</v>
      </c>
      <c r="BH48" s="146">
        <f t="shared" ref="BH48" si="410">BG48+$CY48</f>
        <v>30.580000000000009</v>
      </c>
      <c r="BI48" s="146">
        <f t="shared" ref="BI48" si="411">BH48+$CY48</f>
        <v>31.97000000000001</v>
      </c>
      <c r="BJ48" s="146">
        <f t="shared" ref="BJ48" si="412">BI48+$CY48</f>
        <v>33.360000000000007</v>
      </c>
      <c r="BK48" s="146">
        <f t="shared" ref="BK48" si="413">BJ48+$CY48</f>
        <v>34.750000000000007</v>
      </c>
      <c r="BL48" s="146">
        <f t="shared" ref="BL48" si="414">BK48+$CY48</f>
        <v>36.140000000000008</v>
      </c>
      <c r="BM48" s="146">
        <f t="shared" ref="BM48" si="415">BL48+$CY48</f>
        <v>37.530000000000008</v>
      </c>
      <c r="BN48" s="146">
        <f t="shared" ref="BN48" si="416">BM48+$CY48</f>
        <v>38.920000000000009</v>
      </c>
      <c r="BO48" s="146">
        <f t="shared" ref="BO48" si="417">BN48+$CY48</f>
        <v>40.310000000000009</v>
      </c>
      <c r="BP48" s="146">
        <f t="shared" ref="BP48" si="418">BO48+$CY48</f>
        <v>41.70000000000001</v>
      </c>
      <c r="BQ48" s="146">
        <f t="shared" ref="BQ48" si="419">BP48+$CY48</f>
        <v>43.090000000000011</v>
      </c>
      <c r="BR48" s="146">
        <f t="shared" ref="BR48" si="420">BQ48+$CY48</f>
        <v>44.480000000000011</v>
      </c>
      <c r="BS48" s="146">
        <f t="shared" ref="BS48" si="421">BR48+$CY48</f>
        <v>45.870000000000012</v>
      </c>
      <c r="BT48" s="146">
        <f t="shared" ref="BT48" si="422">BS48+$CY48</f>
        <v>47.260000000000012</v>
      </c>
      <c r="BU48" s="146">
        <f t="shared" ref="BU48" si="423">BT48+$CY48</f>
        <v>48.650000000000013</v>
      </c>
      <c r="BV48" s="146">
        <f t="shared" ref="BV48" si="424">BU48+$CY48</f>
        <v>50.040000000000013</v>
      </c>
      <c r="BW48" s="146">
        <f t="shared" ref="BW48" si="425">BV48+$CY48</f>
        <v>51.430000000000014</v>
      </c>
      <c r="BX48" s="147">
        <f t="shared" ref="BX48" si="426">BW48+$CY48</f>
        <v>52.820000000000014</v>
      </c>
      <c r="CY48" s="67">
        <f>CY40</f>
        <v>1.39</v>
      </c>
      <c r="CZ48" s="72" t="s">
        <v>35</v>
      </c>
      <c r="DA48" s="73"/>
      <c r="DB48" s="119"/>
    </row>
    <row r="49" spans="1:106" s="118" customFormat="1" ht="17.25" customHeight="1" x14ac:dyDescent="0.3">
      <c r="A49" s="75"/>
      <c r="B49" s="68"/>
      <c r="C49" s="68"/>
      <c r="D49" s="68"/>
      <c r="E49" s="68"/>
      <c r="F49" s="68"/>
      <c r="G49" s="76"/>
      <c r="H49" s="77" t="s">
        <v>20</v>
      </c>
      <c r="I49" s="121" t="str">
        <f>IF(OR(I50=$CY50,J50=$CY50,K50=$CY50,L50=$CY50),$DA51,"")</f>
        <v/>
      </c>
      <c r="J49" s="121"/>
      <c r="K49" s="121"/>
      <c r="L49" s="121"/>
      <c r="M49" s="121" t="str">
        <f>IF(OR(M50=$CY50,N50=$CY50,O50=$CY50,P50=$CY50),$DA51,"")</f>
        <v/>
      </c>
      <c r="N49" s="121"/>
      <c r="O49" s="121"/>
      <c r="P49" s="121"/>
      <c r="Q49" s="121" t="str">
        <f>IF(OR(Q50=$CY50,R50=$CY50,S50=$CY50,T50=$CY50),$DA51,"")</f>
        <v/>
      </c>
      <c r="R49" s="121"/>
      <c r="S49" s="121"/>
      <c r="T49" s="121"/>
      <c r="U49" s="121" t="str">
        <f>IF(OR(U50=$CY50,V50=$CY50,W50=$CY50,X50=$CY50),$DA51,"")</f>
        <v/>
      </c>
      <c r="V49" s="121"/>
      <c r="W49" s="121"/>
      <c r="X49" s="121"/>
      <c r="Y49" s="121" t="str">
        <f>IF(OR(Y50=$CY50,Z50=$CY50,AA50=$CY50,AB50=$CY50),$DA51,"")</f>
        <v/>
      </c>
      <c r="Z49" s="121"/>
      <c r="AA49" s="121"/>
      <c r="AB49" s="121"/>
      <c r="AC49" s="121" t="str">
        <f>IF(OR(AC50=$CY50,AD50=$CY50,AE50=$CY50,AF50=$CY50),$DA51,"")</f>
        <v/>
      </c>
      <c r="AD49" s="121"/>
      <c r="AE49" s="121"/>
      <c r="AF49" s="121"/>
      <c r="AG49" s="121" t="str">
        <f>IF(OR(AG50=$CY50,AH50=$CY50,AI50=$CY50,AJ50=$CY50),$DA51,"")</f>
        <v/>
      </c>
      <c r="AH49" s="121"/>
      <c r="AI49" s="121"/>
      <c r="AJ49" s="121"/>
      <c r="AK49" s="121" t="str">
        <f>IF(OR(AK50=$CY50,AL50=$CY50,AM50=$CY50,AN50=$CY50),$DA51,"")</f>
        <v/>
      </c>
      <c r="AL49" s="121"/>
      <c r="AM49" s="121"/>
      <c r="AN49" s="121"/>
      <c r="AO49" s="121" t="str">
        <f>IF(OR(AO50=$CY50,AP50=$CY50,AQ50=$CY50,AR50=$CY50),$DA51,"")</f>
        <v/>
      </c>
      <c r="AP49" s="121"/>
      <c r="AQ49" s="121"/>
      <c r="AR49" s="121"/>
      <c r="AS49" s="121" t="str">
        <f>IF(OR(AS50=$CY50,AT50=$CY50,AU50=$CY50,AV50=$CY50),$DA51,"")</f>
        <v/>
      </c>
      <c r="AT49" s="121"/>
      <c r="AU49" s="121"/>
      <c r="AV49" s="121"/>
      <c r="AW49" s="121" t="str">
        <f>IF(OR(AW50=$CY50,AX50=$CY50,AY50=$CY50,AZ50=$CY50),$DA51,"")</f>
        <v/>
      </c>
      <c r="AX49" s="121"/>
      <c r="AY49" s="121"/>
      <c r="AZ49" s="121"/>
      <c r="BA49" s="121" t="str">
        <f>IF(OR(BA50=$CY50,BB50=$CY50,BC50=$CY50,BD50=$CY50),$DA51,"")</f>
        <v/>
      </c>
      <c r="BB49" s="121"/>
      <c r="BC49" s="121"/>
      <c r="BD49" s="121"/>
      <c r="BE49" s="121" t="str">
        <f>IF(OR(BE50=$CY50,BF50=$CY50,BG50=$CY50,BH50=$CY50),$DA51,"")</f>
        <v/>
      </c>
      <c r="BF49" s="121"/>
      <c r="BG49" s="121"/>
      <c r="BH49" s="121"/>
      <c r="BI49" s="121">
        <f>IF(OR(BI50=$CY50,BJ50=$CY50,BK50=$CY50,BL50=$CY50),$DA51,"")</f>
        <v>36.124941659999998</v>
      </c>
      <c r="BJ49" s="121"/>
      <c r="BK49" s="121"/>
      <c r="BL49" s="121"/>
      <c r="BM49" s="121" t="str">
        <f>IF(OR(BM50=$CY50,BN50=$CY50,BO50=$CY50,BP50=$CY50),$DA51,"")</f>
        <v/>
      </c>
      <c r="BN49" s="121"/>
      <c r="BO49" s="121"/>
      <c r="BP49" s="121"/>
      <c r="BQ49" s="121" t="str">
        <f>IF(OR(BQ50=$CY50,BR50=$CY50,BS50=$CY50,BT50=$CY50),$DA51,"")</f>
        <v/>
      </c>
      <c r="BR49" s="121"/>
      <c r="BS49" s="121"/>
      <c r="BT49" s="121"/>
      <c r="BU49" s="121" t="str">
        <f>IF(OR(BU50=$CY50,BV50=$CY50,BW50=$CY50,BX50=$CY50),$DA51,"")</f>
        <v/>
      </c>
      <c r="BV49" s="121"/>
      <c r="BW49" s="121"/>
      <c r="BX49" s="122"/>
      <c r="CY49" s="23"/>
      <c r="CZ49" s="123"/>
      <c r="DA49" s="124"/>
      <c r="DB49" s="119"/>
    </row>
    <row r="50" spans="1:106" s="54" customFormat="1" ht="14.15" customHeight="1" x14ac:dyDescent="0.35">
      <c r="A50" s="75" t="s">
        <v>89</v>
      </c>
      <c r="B50" s="80" t="s">
        <v>106</v>
      </c>
      <c r="C50" s="80"/>
      <c r="D50" s="80"/>
      <c r="E50" s="80"/>
      <c r="F50" s="80"/>
      <c r="G50" s="148"/>
      <c r="H50" s="76"/>
      <c r="I50" s="81" t="str">
        <f t="shared" ref="I50" si="427">IF(AND($DA51&gt;H48+$CY48/2,$DA51&lt;J48-$CY48/2),$CY50,"")</f>
        <v/>
      </c>
      <c r="J50" s="81" t="str">
        <f t="shared" ref="J50" si="428">IF(AND($DA51&gt;I48+$CY48/2,$DA51&lt;K48-$CY48/2),$CY50,"")</f>
        <v/>
      </c>
      <c r="K50" s="81" t="str">
        <f t="shared" ref="K50" si="429">IF(AND($DA51&gt;J48+$CY48/2,$DA51&lt;L48-$CY48/2),$CY50,"")</f>
        <v/>
      </c>
      <c r="L50" s="81" t="str">
        <f t="shared" ref="L50" si="430">IF(AND($DA51&gt;K48+$CY48/2,$DA51&lt;M48-$CY48/2),$CY50,"")</f>
        <v/>
      </c>
      <c r="M50" s="81" t="str">
        <f t="shared" ref="M50" si="431">IF(AND($DA51&gt;L48+$CY48/2,$DA51&lt;N48-$CY48/2),$CY50,"")</f>
        <v/>
      </c>
      <c r="N50" s="81" t="str">
        <f t="shared" ref="N50" si="432">IF(AND($DA51&gt;M48+$CY48/2,$DA51&lt;O48-$CY48/2),$CY50,"")</f>
        <v/>
      </c>
      <c r="O50" s="81" t="str">
        <f t="shared" ref="O50" si="433">IF(AND($DA51&gt;N48+$CY48/2,$DA51&lt;P48-$CY48/2),$CY50,"")</f>
        <v/>
      </c>
      <c r="P50" s="81" t="str">
        <f t="shared" ref="P50" si="434">IF(AND($DA51&gt;O48+$CY48/2,$DA51&lt;Q48-$CY48/2),$CY50,"")</f>
        <v/>
      </c>
      <c r="Q50" s="81" t="str">
        <f t="shared" ref="Q50" si="435">IF(AND($DA51&gt;P48+$CY48/2,$DA51&lt;R48-$CY48/2),$CY50,"")</f>
        <v/>
      </c>
      <c r="R50" s="81" t="str">
        <f t="shared" ref="R50" si="436">IF(AND($DA51&gt;Q48+$CY48/2,$DA51&lt;S48-$CY48/2),$CY50,"")</f>
        <v/>
      </c>
      <c r="S50" s="81" t="str">
        <f t="shared" ref="S50" si="437">IF(AND($DA51&gt;R48+$CY48/2,$DA51&lt;T48-$CY48/2),$CY50,"")</f>
        <v/>
      </c>
      <c r="T50" s="81" t="str">
        <f t="shared" ref="T50" si="438">IF(AND($DA51&gt;S48+$CY48/2,$DA51&lt;U48-$CY48/2),$CY50,"")</f>
        <v/>
      </c>
      <c r="U50" s="81" t="str">
        <f t="shared" ref="U50" si="439">IF(AND($DA51&gt;T48+$CY48/2,$DA51&lt;V48-$CY48/2),$CY50,"")</f>
        <v/>
      </c>
      <c r="V50" s="81" t="str">
        <f t="shared" ref="V50" si="440">IF(AND($DA51&gt;U48+$CY48/2,$DA51&lt;W48-$CY48/2),$CY50,"")</f>
        <v/>
      </c>
      <c r="W50" s="81" t="str">
        <f t="shared" ref="W50" si="441">IF(AND($DA51&gt;V48+$CY48/2,$DA51&lt;X48-$CY48/2),$CY50,"")</f>
        <v/>
      </c>
      <c r="X50" s="81" t="str">
        <f t="shared" ref="X50" si="442">IF(AND($DA51&gt;W48+$CY48/2,$DA51&lt;Y48-$CY48/2),$CY50,"")</f>
        <v/>
      </c>
      <c r="Y50" s="81" t="str">
        <f t="shared" ref="Y50" si="443">IF(AND($DA51&gt;X48+$CY48/2,$DA51&lt;Z48-$CY48/2),$CY50,"")</f>
        <v/>
      </c>
      <c r="Z50" s="81" t="str">
        <f t="shared" ref="Z50" si="444">IF(AND($DA51&gt;Y48+$CY48/2,$DA51&lt;AA48-$CY48/2),$CY50,"")</f>
        <v/>
      </c>
      <c r="AA50" s="81" t="str">
        <f t="shared" ref="AA50" si="445">IF(AND($DA51&gt;Z48+$CY48/2,$DA51&lt;AB48-$CY48/2),$CY50,"")</f>
        <v/>
      </c>
      <c r="AB50" s="81" t="str">
        <f t="shared" ref="AB50" si="446">IF(AND($DA51&gt;AA48+$CY48/2,$DA51&lt;AC48-$CY48/2),$CY50,"")</f>
        <v/>
      </c>
      <c r="AC50" s="81" t="str">
        <f t="shared" ref="AC50" si="447">IF(AND($DA51&gt;AB48+$CY48/2,$DA51&lt;AD48-$CY48/2),$CY50,"")</f>
        <v/>
      </c>
      <c r="AD50" s="81" t="str">
        <f t="shared" ref="AD50" si="448">IF(AND($DA51&gt;AC48+$CY48/2,$DA51&lt;AE48-$CY48/2),$CY50,"")</f>
        <v/>
      </c>
      <c r="AE50" s="81" t="str">
        <f t="shared" ref="AE50" si="449">IF(AND($DA51&gt;AD48+$CY48/2,$DA51&lt;AF48-$CY48/2),$CY50,"")</f>
        <v/>
      </c>
      <c r="AF50" s="81" t="str">
        <f t="shared" ref="AF50" si="450">IF(AND($DA51&gt;AE48+$CY48/2,$DA51&lt;AG48-$CY48/2),$CY50,"")</f>
        <v/>
      </c>
      <c r="AG50" s="81" t="str">
        <f t="shared" ref="AG50" si="451">IF(AND($DA51&gt;AF48+$CY48/2,$DA51&lt;AH48-$CY48/2),$CY50,"")</f>
        <v/>
      </c>
      <c r="AH50" s="81" t="str">
        <f t="shared" ref="AH50" si="452">IF(AND($DA51&gt;AG48+$CY48/2,$DA51&lt;AI48-$CY48/2),$CY50,"")</f>
        <v/>
      </c>
      <c r="AI50" s="81" t="str">
        <f t="shared" ref="AI50" si="453">IF(AND($DA51&gt;AH48+$CY48/2,$DA51&lt;AJ48-$CY48/2),$CY50,"")</f>
        <v/>
      </c>
      <c r="AJ50" s="81" t="str">
        <f t="shared" ref="AJ50" si="454">IF(AND($DA51&gt;AI48+$CY48/2,$DA51&lt;AK48-$CY48/2),$CY50,"")</f>
        <v/>
      </c>
      <c r="AK50" s="81" t="str">
        <f t="shared" ref="AK50" si="455">IF(AND($DA51&gt;AJ48+$CY48/2,$DA51&lt;AL48-$CY48/2),$CY50,"")</f>
        <v/>
      </c>
      <c r="AL50" s="81" t="str">
        <f t="shared" ref="AL50" si="456">IF(AND($DA51&gt;AK48+$CY48/2,$DA51&lt;AM48-$CY48/2),$CY50,"")</f>
        <v/>
      </c>
      <c r="AM50" s="81" t="str">
        <f t="shared" ref="AM50" si="457">IF(AND($DA51&gt;AL48+$CY48/2,$DA51&lt;AN48-$CY48/2),$CY50,"")</f>
        <v/>
      </c>
      <c r="AN50" s="81" t="str">
        <f t="shared" ref="AN50" si="458">IF(AND($DA51&gt;AM48+$CY48/2,$DA51&lt;AO48-$CY48/2),$CY50,"")</f>
        <v/>
      </c>
      <c r="AO50" s="81" t="str">
        <f t="shared" ref="AO50" si="459">IF(AND($DA51&gt;AN48+$CY48/2,$DA51&lt;AP48-$CY48/2),$CY50,"")</f>
        <v/>
      </c>
      <c r="AP50" s="81" t="str">
        <f t="shared" ref="AP50" si="460">IF(AND($DA51&gt;AO48+$CY48/2,$DA51&lt;AQ48-$CY48/2),$CY50,"")</f>
        <v/>
      </c>
      <c r="AQ50" s="81" t="str">
        <f t="shared" ref="AQ50" si="461">IF(AND($DA51&gt;AP48+$CY48/2,$DA51&lt;AR48-$CY48/2),$CY50,"")</f>
        <v/>
      </c>
      <c r="AR50" s="81" t="str">
        <f t="shared" ref="AR50" si="462">IF(AND($DA51&gt;AQ48+$CY48/2,$DA51&lt;AS48-$CY48/2),$CY50,"")</f>
        <v/>
      </c>
      <c r="AS50" s="81" t="str">
        <f t="shared" ref="AS50" si="463">IF(AND($DA51&gt;AR48+$CY48/2,$DA51&lt;AT48-$CY48/2),$CY50,"")</f>
        <v/>
      </c>
      <c r="AT50" s="81" t="str">
        <f t="shared" ref="AT50" si="464">IF(AND($DA51&gt;AS48+$CY48/2,$DA51&lt;AU48-$CY48/2),$CY50,"")</f>
        <v/>
      </c>
      <c r="AU50" s="81" t="str">
        <f t="shared" ref="AU50" si="465">IF(AND($DA51&gt;AT48+$CY48/2,$DA51&lt;AV48-$CY48/2),$CY50,"")</f>
        <v/>
      </c>
      <c r="AV50" s="81" t="str">
        <f t="shared" ref="AV50" si="466">IF(AND($DA51&gt;AU48+$CY48/2,$DA51&lt;AW48-$CY48/2),$CY50,"")</f>
        <v/>
      </c>
      <c r="AW50" s="81" t="str">
        <f t="shared" ref="AW50" si="467">IF(AND($DA51&gt;AV48+$CY48/2,$DA51&lt;AX48-$CY48/2),$CY50,"")</f>
        <v/>
      </c>
      <c r="AX50" s="81" t="str">
        <f t="shared" ref="AX50" si="468">IF(AND($DA51&gt;AW48+$CY48/2,$DA51&lt;AY48-$CY48/2),$CY50,"")</f>
        <v/>
      </c>
      <c r="AY50" s="81" t="str">
        <f t="shared" ref="AY50" si="469">IF(AND($DA51&gt;AX48+$CY48/2,$DA51&lt;AZ48-$CY48/2),$CY50,"")</f>
        <v/>
      </c>
      <c r="AZ50" s="81" t="str">
        <f t="shared" ref="AZ50" si="470">IF(AND($DA51&gt;AY48+$CY48/2,$DA51&lt;BA48-$CY48/2),$CY50,"")</f>
        <v/>
      </c>
      <c r="BA50" s="81" t="str">
        <f t="shared" ref="BA50" si="471">IF(AND($DA51&gt;AZ48+$CY48/2,$DA51&lt;BB48-$CY48/2),$CY50,"")</f>
        <v/>
      </c>
      <c r="BB50" s="81" t="str">
        <f t="shared" ref="BB50" si="472">IF(AND($DA51&gt;BA48+$CY48/2,$DA51&lt;BC48-$CY48/2),$CY50,"")</f>
        <v/>
      </c>
      <c r="BC50" s="81" t="str">
        <f t="shared" ref="BC50" si="473">IF(AND($DA51&gt;BB48+$CY48/2,$DA51&lt;BD48-$CY48/2),$CY50,"")</f>
        <v/>
      </c>
      <c r="BD50" s="81" t="str">
        <f t="shared" ref="BD50" si="474">IF(AND($DA51&gt;BC48+$CY48/2,$DA51&lt;BE48-$CY48/2),$CY50,"")</f>
        <v/>
      </c>
      <c r="BE50" s="81" t="str">
        <f t="shared" ref="BE50" si="475">IF(AND($DA51&gt;BD48+$CY48/2,$DA51&lt;BF48-$CY48/2),$CY50,"")</f>
        <v/>
      </c>
      <c r="BF50" s="81" t="str">
        <f t="shared" ref="BF50" si="476">IF(AND($DA51&gt;BE48+$CY48/2,$DA51&lt;BG48-$CY48/2),$CY50,"")</f>
        <v/>
      </c>
      <c r="BG50" s="81" t="str">
        <f t="shared" ref="BG50" si="477">IF(AND($DA51&gt;BF48+$CY48/2,$DA51&lt;BH48-$CY48/2),$CY50,"")</f>
        <v/>
      </c>
      <c r="BH50" s="81" t="str">
        <f t="shared" ref="BH50" si="478">IF(AND($DA51&gt;BG48+$CY48/2,$DA51&lt;BI48-$CY48/2),$CY50,"")</f>
        <v/>
      </c>
      <c r="BI50" s="81" t="str">
        <f t="shared" ref="BI50" si="479">IF(AND($DA51&gt;BH48+$CY48/2,$DA51&lt;BJ48-$CY48/2),$CY50,"")</f>
        <v/>
      </c>
      <c r="BJ50" s="81" t="str">
        <f t="shared" ref="BJ50" si="480">IF(AND($DA51&gt;BI48+$CY48/2,$DA51&lt;BK48-$CY48/2),$CY50,"")</f>
        <v/>
      </c>
      <c r="BK50" s="81" t="str">
        <f t="shared" ref="BK50" si="481">IF(AND($DA51&gt;BJ48+$CY48/2,$DA51&lt;BL48-$CY48/2),$CY50,"")</f>
        <v/>
      </c>
      <c r="BL50" s="81" t="str">
        <f t="shared" ref="BL50" si="482">IF(AND($DA51&gt;BK48+$CY48/2,$DA51&lt;BM48-$CY48/2),$CY50,"")</f>
        <v>▼</v>
      </c>
      <c r="BM50" s="81" t="str">
        <f t="shared" ref="BM50" si="483">IF(AND($DA51&gt;BL48+$CY48/2,$DA51&lt;BN48-$CY48/2),$CY50,"")</f>
        <v/>
      </c>
      <c r="BN50" s="81" t="str">
        <f t="shared" ref="BN50" si="484">IF(AND($DA51&gt;BM48+$CY48/2,$DA51&lt;BO48-$CY48/2),$CY50,"")</f>
        <v/>
      </c>
      <c r="BO50" s="81" t="str">
        <f t="shared" ref="BO50" si="485">IF(AND($DA51&gt;BN48+$CY48/2,$DA51&lt;BP48-$CY48/2),$CY50,"")</f>
        <v/>
      </c>
      <c r="BP50" s="81" t="str">
        <f t="shared" ref="BP50" si="486">IF(AND($DA51&gt;BO48+$CY48/2,$DA51&lt;BQ48-$CY48/2),$CY50,"")</f>
        <v/>
      </c>
      <c r="BQ50" s="81" t="str">
        <f t="shared" ref="BQ50" si="487">IF(AND($DA51&gt;BP48+$CY48/2,$DA51&lt;BR48-$CY48/2),$CY50,"")</f>
        <v/>
      </c>
      <c r="BR50" s="81" t="str">
        <f t="shared" ref="BR50" si="488">IF(AND($DA51&gt;BQ48+$CY48/2,$DA51&lt;BS48-$CY48/2),$CY50,"")</f>
        <v/>
      </c>
      <c r="BS50" s="81" t="str">
        <f t="shared" ref="BS50" si="489">IF(AND($DA51&gt;BR48+$CY48/2,$DA51&lt;BT48-$CY48/2),$CY50,"")</f>
        <v/>
      </c>
      <c r="BT50" s="81" t="str">
        <f t="shared" ref="BT50" si="490">IF(AND($DA51&gt;BS48+$CY48/2,$DA51&lt;BU48-$CY48/2),$CY50,"")</f>
        <v/>
      </c>
      <c r="BU50" s="81" t="str">
        <f t="shared" ref="BU50" si="491">IF(AND($DA51&gt;BT48+$CY48/2,$DA51&lt;BV48-$CY48/2),$CY50,"")</f>
        <v/>
      </c>
      <c r="BV50" s="81" t="str">
        <f t="shared" ref="BV50" si="492">IF(AND($DA51&gt;BU48+$CY48/2,$DA51&lt;BW48-$CY48/2),$CY50,"")</f>
        <v/>
      </c>
      <c r="BW50" s="81" t="str">
        <f t="shared" ref="BW50" si="493">IF(AND($DA51&gt;BV48+$CY48/2,$DA51&lt;BX48-$CY48/2),$CY50,"")</f>
        <v/>
      </c>
      <c r="BX50" s="82"/>
      <c r="CY50" s="54" t="s">
        <v>5</v>
      </c>
      <c r="CZ50" s="41" t="s">
        <v>86</v>
      </c>
      <c r="DA50" s="83" t="s">
        <v>82</v>
      </c>
      <c r="DB50" s="114"/>
    </row>
    <row r="51" spans="1:106" s="93" customFormat="1" ht="14.15" customHeight="1" x14ac:dyDescent="0.35">
      <c r="A51" s="84"/>
      <c r="B51" s="85"/>
      <c r="C51" s="85"/>
      <c r="D51" s="85"/>
      <c r="E51" s="85"/>
      <c r="F51" s="85"/>
      <c r="G51" s="127">
        <f>CZ51</f>
        <v>-2.963350700000003</v>
      </c>
      <c r="H51" s="128"/>
      <c r="I51" s="88" t="str">
        <f t="shared" ref="I51:I52" si="494">IF(I$40/$CZ51&lt;0,$DB51,IF(AND($CZ51&lt;0,$CZ51&lt;I$40),$CY51,IF(AND($CZ51&gt;0,$CZ51&gt;H$40),$CY51,IF(AND($DA51&lt;0,I$40&lt;$DA51),$DB51,IF(AND($DA51&gt;0,I$40&gt;$DA51),$DB51,"")))))</f>
        <v/>
      </c>
      <c r="J51" s="89" t="str">
        <f t="shared" ref="J51:J52" si="495">IF(J$40/$CZ51&lt;0,$DB51,IF(AND($CZ51&lt;0,$CZ51&lt;J$40),$CY51,IF(AND($CZ51&gt;0,$CZ51&gt;I$40),$CY51,IF(AND($DA51&lt;0,J$40&lt;$DA51),$DB51,IF(AND($DA51&gt;0,J$40&gt;$DA51),$DB51,"")))))</f>
        <v/>
      </c>
      <c r="K51" s="89" t="str">
        <f t="shared" ref="K51:K52" si="496">IF(K$40/$CZ51&lt;0,$DB51,IF(AND($CZ51&lt;0,$CZ51&lt;K$40),$CY51,IF(AND($CZ51&gt;0,$CZ51&gt;J$40),$CY51,IF(AND($DA51&lt;0,K$40&lt;$DA51),$DB51,IF(AND($DA51&gt;0,K$40&gt;$DA51),$DB51,"")))))</f>
        <v/>
      </c>
      <c r="L51" s="89" t="str">
        <f t="shared" ref="L51:L52" si="497">IF(L$40/$CZ51&lt;0,$DB51,IF(AND($CZ51&lt;0,$CZ51&lt;L$40),$CY51,IF(AND($CZ51&gt;0,$CZ51&gt;K$40),$CY51,IF(AND($DA51&lt;0,L$40&lt;$DA51),$DB51,IF(AND($DA51&gt;0,L$40&gt;$DA51),$DB51,"")))))</f>
        <v/>
      </c>
      <c r="M51" s="89" t="str">
        <f t="shared" ref="M51:M52" si="498">IF(M$40/$CZ51&lt;0,$DB51,IF(AND($CZ51&lt;0,$CZ51&lt;M$40),$CY51,IF(AND($CZ51&gt;0,$CZ51&gt;L$40),$CY51,IF(AND($DA51&lt;0,M$40&lt;$DA51),$DB51,IF(AND($DA51&gt;0,M$40&gt;$DA51),$DB51,"")))))</f>
        <v/>
      </c>
      <c r="N51" s="89" t="str">
        <f t="shared" ref="N51:N52" si="499">IF(N$40/$CZ51&lt;0,$DB51,IF(AND($CZ51&lt;0,$CZ51&lt;N$40),$CY51,IF(AND($CZ51&gt;0,$CZ51&gt;M$40),$CY51,IF(AND($DA51&lt;0,N$40&lt;$DA51),$DB51,IF(AND($DA51&gt;0,N$40&gt;$DA51),$DB51,"")))))</f>
        <v/>
      </c>
      <c r="O51" s="89" t="str">
        <f t="shared" ref="O51:O52" si="500">IF(O$40/$CZ51&lt;0,$DB51,IF(AND($CZ51&lt;0,$CZ51&lt;O$40),$CY51,IF(AND($CZ51&gt;0,$CZ51&gt;N$40),$CY51,IF(AND($DA51&lt;0,O$40&lt;$DA51),$DB51,IF(AND($DA51&gt;0,O$40&gt;$DA51),$DB51,"")))))</f>
        <v/>
      </c>
      <c r="P51" s="89" t="str">
        <f t="shared" ref="P51:P52" si="501">IF(P$40/$CZ51&lt;0,$DB51,IF(AND($CZ51&lt;0,$CZ51&lt;P$40),$CY51,IF(AND($CZ51&gt;0,$CZ51&gt;O$40),$CY51,IF(AND($DA51&lt;0,P$40&lt;$DA51),$DB51,IF(AND($DA51&gt;0,P$40&gt;$DA51),$DB51,"")))))</f>
        <v/>
      </c>
      <c r="Q51" s="89" t="str">
        <f t="shared" ref="Q51:Q52" si="502">IF(Q$40/$CZ51&lt;0,$DB51,IF(AND($CZ51&lt;0,$CZ51&lt;Q$40),$CY51,IF(AND($CZ51&gt;0,$CZ51&gt;P$40),$CY51,IF(AND($DA51&lt;0,Q$40&lt;$DA51),$DB51,IF(AND($DA51&gt;0,Q$40&gt;$DA51),$DB51,"")))))</f>
        <v/>
      </c>
      <c r="R51" s="89" t="str">
        <f t="shared" ref="R51:R52" si="503">IF(R$40/$CZ51&lt;0,$DB51,IF(AND($CZ51&lt;0,$CZ51&lt;R$40),$CY51,IF(AND($CZ51&gt;0,$CZ51&gt;Q$40),$CY51,IF(AND($DA51&lt;0,R$40&lt;$DA51),$DB51,IF(AND($DA51&gt;0,R$40&gt;$DA51),$DB51,"")))))</f>
        <v/>
      </c>
      <c r="S51" s="89" t="str">
        <f t="shared" ref="S51:S52" si="504">IF(S$40/$CZ51&lt;0,$DB51,IF(AND($CZ51&lt;0,$CZ51&lt;S$40),$CY51,IF(AND($CZ51&gt;0,$CZ51&gt;R$40),$CY51,IF(AND($DA51&lt;0,S$40&lt;$DA51),$DB51,IF(AND($DA51&gt;0,S$40&gt;$DA51),$DB51,"")))))</f>
        <v/>
      </c>
      <c r="T51" s="89" t="str">
        <f t="shared" ref="T51:T52" si="505">IF(T$40/$CZ51&lt;0,$DB51,IF(AND($CZ51&lt;0,$CZ51&lt;T$40),$CY51,IF(AND($CZ51&gt;0,$CZ51&gt;S$40),$CY51,IF(AND($DA51&lt;0,T$40&lt;$DA51),$DB51,IF(AND($DA51&gt;0,T$40&gt;$DA51),$DB51,"")))))</f>
        <v/>
      </c>
      <c r="U51" s="89" t="str">
        <f t="shared" ref="U51:U52" si="506">IF(U$40/$CZ51&lt;0,$DB51,IF(AND($CZ51&lt;0,$CZ51&lt;U$40),$CY51,IF(AND($CZ51&gt;0,$CZ51&gt;T$40),$CY51,IF(AND($DA51&lt;0,U$40&lt;$DA51),$DB51,IF(AND($DA51&gt;0,U$40&gt;$DA51),$DB51,"")))))</f>
        <v/>
      </c>
      <c r="V51" s="89" t="str">
        <f t="shared" ref="V51:V52" si="507">IF(V$40/$CZ51&lt;0,$DB51,IF(AND($CZ51&lt;0,$CZ51&lt;V$40),$CY51,IF(AND($CZ51&gt;0,$CZ51&gt;U$40),$CY51,IF(AND($DA51&lt;0,V$40&lt;$DA51),$DB51,IF(AND($DA51&gt;0,V$40&gt;$DA51),$DB51,"")))))</f>
        <v/>
      </c>
      <c r="W51" s="89" t="str">
        <f t="shared" ref="W51:W52" si="508">IF(W$40/$CZ51&lt;0,$DB51,IF(AND($CZ51&lt;0,$CZ51&lt;W$40),$CY51,IF(AND($CZ51&gt;0,$CZ51&gt;V$40),$CY51,IF(AND($DA51&lt;0,W$40&lt;$DA51),$DB51,IF(AND($DA51&gt;0,W$40&gt;$DA51),$DB51,"")))))</f>
        <v/>
      </c>
      <c r="X51" s="89" t="str">
        <f t="shared" ref="X51:X52" si="509">IF(X$40/$CZ51&lt;0,$DB51,IF(AND($CZ51&lt;0,$CZ51&lt;X$40),$CY51,IF(AND($CZ51&gt;0,$CZ51&gt;W$40),$CY51,IF(AND($DA51&lt;0,X$40&lt;$DA51),$DB51,IF(AND($DA51&gt;0,X$40&gt;$DA51),$DB51,"")))))</f>
        <v/>
      </c>
      <c r="Y51" s="89" t="str">
        <f t="shared" ref="Y51:Y52" si="510">IF(Y$40/$CZ51&lt;0,$DB51,IF(AND($CZ51&lt;0,$CZ51&lt;Y$40),$CY51,IF(AND($CZ51&gt;0,$CZ51&gt;X$40),$CY51,IF(AND($DA51&lt;0,Y$40&lt;$DA51),$DB51,IF(AND($DA51&gt;0,Y$40&gt;$DA51),$DB51,"")))))</f>
        <v/>
      </c>
      <c r="Z51" s="89" t="str">
        <f t="shared" ref="Z51:Z52" si="511">IF(Z$40/$CZ51&lt;0,$DB51,IF(AND($CZ51&lt;0,$CZ51&lt;Z$40),$CY51,IF(AND($CZ51&gt;0,$CZ51&gt;Y$40),$CY51,IF(AND($DA51&lt;0,Z$40&lt;$DA51),$DB51,IF(AND($DA51&gt;0,Z$40&gt;$DA51),$DB51,"")))))</f>
        <v/>
      </c>
      <c r="AA51" s="89" t="str">
        <f t="shared" ref="AA51:AA52" si="512">IF(AA$40/$CZ51&lt;0,$DB51,IF(AND($CZ51&lt;0,$CZ51&lt;AA$40),$CY51,IF(AND($CZ51&gt;0,$CZ51&gt;Z$40),$CY51,IF(AND($DA51&lt;0,AA$40&lt;$DA51),$DB51,IF(AND($DA51&gt;0,AA$40&gt;$DA51),$DB51,"")))))</f>
        <v/>
      </c>
      <c r="AB51" s="89" t="str">
        <f t="shared" ref="AB51:AB52" si="513">IF(AB$40/$CZ51&lt;0,$DB51,IF(AND($CZ51&lt;0,$CZ51&lt;AB$40),$CY51,IF(AND($CZ51&gt;0,$CZ51&gt;AA$40),$CY51,IF(AND($DA51&lt;0,AB$40&lt;$DA51),$DB51,IF(AND($DA51&gt;0,AB$40&gt;$DA51),$DB51,"")))))</f>
        <v/>
      </c>
      <c r="AC51" s="89" t="str">
        <f t="shared" ref="AC51:AC52" si="514">IF(AC$40/$CZ51&lt;0,$DB51,IF(AND($CZ51&lt;0,$CZ51&lt;AC$40),$CY51,IF(AND($CZ51&gt;0,$CZ51&gt;AB$40),$CY51,IF(AND($DA51&lt;0,AC$40&lt;$DA51),$DB51,IF(AND($DA51&gt;0,AC$40&gt;$DA51),$DB51,"")))))</f>
        <v/>
      </c>
      <c r="AD51" s="89" t="str">
        <f t="shared" ref="AD51:AD52" si="515">IF(AD$40/$CZ51&lt;0,$DB51,IF(AND($CZ51&lt;0,$CZ51&lt;AD$40),$CY51,IF(AND($CZ51&gt;0,$CZ51&gt;AC$40),$CY51,IF(AND($DA51&lt;0,AD$40&lt;$DA51),$DB51,IF(AND($DA51&gt;0,AD$40&gt;$DA51),$DB51,"")))))</f>
        <v/>
      </c>
      <c r="AE51" s="89" t="str">
        <f t="shared" ref="AE51:AE52" si="516">IF(AE$40/$CZ51&lt;0,$DB51,IF(AND($CZ51&lt;0,$CZ51&lt;AE$40),$CY51,IF(AND($CZ51&gt;0,$CZ51&gt;AD$40),$CY51,IF(AND($DA51&lt;0,AE$40&lt;$DA51),$DB51,IF(AND($DA51&gt;0,AE$40&gt;$DA51),$DB51,"")))))</f>
        <v/>
      </c>
      <c r="AF51" s="89" t="str">
        <f t="shared" ref="AF51:AF52" si="517">IF(AF$40/$CZ51&lt;0,$DB51,IF(AND($CZ51&lt;0,$CZ51&lt;AF$40),$CY51,IF(AND($CZ51&gt;0,$CZ51&gt;AE$40),$CY51,IF(AND($DA51&lt;0,AF$40&lt;$DA51),$DB51,IF(AND($DA51&gt;0,AF$40&gt;$DA51),$DB51,"")))))</f>
        <v/>
      </c>
      <c r="AG51" s="89" t="str">
        <f t="shared" ref="AG51:AG52" si="518">IF(AG$40/$CZ51&lt;0,$DB51,IF(AND($CZ51&lt;0,$CZ51&lt;AG$40),$CY51,IF(AND($CZ51&gt;0,$CZ51&gt;AF$40),$CY51,IF(AND($DA51&lt;0,AG$40&lt;$DA51),$DB51,IF(AND($DA51&gt;0,AG$40&gt;$DA51),$DB51,"")))))</f>
        <v/>
      </c>
      <c r="AH51" s="89" t="str">
        <f t="shared" ref="AH51:AH52" si="519">IF(AH$40/$CZ51&lt;0,$DB51,IF(AND($CZ51&lt;0,$CZ51&lt;AH$40),$CY51,IF(AND($CZ51&gt;0,$CZ51&gt;AG$40),$CY51,IF(AND($DA51&lt;0,AH$40&lt;$DA51),$DB51,IF(AND($DA51&gt;0,AH$40&gt;$DA51),$DB51,"")))))</f>
        <v/>
      </c>
      <c r="AI51" s="89" t="str">
        <f t="shared" ref="AI51:AI52" si="520">IF(AI$40/$CZ51&lt;0,$DB51,IF(AND($CZ51&lt;0,$CZ51&lt;AI$40),$CY51,IF(AND($CZ51&gt;0,$CZ51&gt;AH$40),$CY51,IF(AND($DA51&lt;0,AI$40&lt;$DA51),$DB51,IF(AND($DA51&gt;0,AI$40&gt;$DA51),$DB51,"")))))</f>
        <v/>
      </c>
      <c r="AJ51" s="89" t="str">
        <f t="shared" ref="AJ51:AJ52" si="521">IF(AJ$40/$CZ51&lt;0,$DB51,IF(AND($CZ51&lt;0,$CZ51&lt;AJ$40),$CY51,IF(AND($CZ51&gt;0,$CZ51&gt;AI$40),$CY51,IF(AND($DA51&lt;0,AJ$40&lt;$DA51),$DB51,IF(AND($DA51&gt;0,AJ$40&gt;$DA51),$DB51,"")))))</f>
        <v>v</v>
      </c>
      <c r="AK51" s="89" t="str">
        <f t="shared" ref="AK51:AK52" si="522">IF(AK$40/$CZ51&lt;0,$DB51,IF(AND($CZ51&lt;0,$CZ51&lt;AK$40),$CY51,IF(AND($CZ51&gt;0,$CZ51&gt;AJ$40),$CY51,IF(AND($DA51&lt;0,AK$40&lt;$DA51),$DB51,IF(AND($DA51&gt;0,AK$40&gt;$DA51),$DB51,"")))))</f>
        <v>v</v>
      </c>
      <c r="AL51" s="89" t="str">
        <f t="shared" ref="AL51:AL52" si="523">IF(AL$40/$CZ51&lt;0,$DB51,IF(AND($CZ51&lt;0,$CZ51&lt;AL$40),$CY51,IF(AND($CZ51&gt;0,$CZ51&gt;AK$40),$CY51,IF(AND($DA51&lt;0,AL$40&lt;$DA51),$DB51,IF(AND($DA51&gt;0,AL$40&gt;$DA51),$DB51,"")))))</f>
        <v>v</v>
      </c>
      <c r="AM51" s="88" t="str">
        <f t="shared" ref="AM51:AM52" si="524">IF(AM$40/$CZ51&lt;0,$DB51,IF(AND($CZ51&lt;0,$CZ51&lt;AM$40),$CY51,IF(AND($CZ51&gt;0,$CZ51&gt;AL$40),$CY51,IF(AND($DA51&lt;0,AM$40&lt;$DA51),$DB51,IF(AND($DA51&gt;0,AM$40&gt;$DA51),$DB51,"")))))</f>
        <v>.</v>
      </c>
      <c r="AN51" s="89" t="str">
        <f t="shared" ref="AN51:AN52" si="525">IF(AN$40/$CZ51&lt;0,$DB51,IF(AND($CZ51&lt;0,$CZ51&lt;AN$40),$CY51,IF(AND($CZ51&gt;0,$CZ51&gt;AM$40),$CY51,IF(AND($DA51&lt;0,AN$40&lt;$DA51),$DB51,IF(AND($DA51&gt;0,AN$40&gt;$DA51),$DB51,"")))))</f>
        <v>.</v>
      </c>
      <c r="AO51" s="89" t="str">
        <f t="shared" ref="AO51:AO52" si="526">IF(AO$40/$CZ51&lt;0,$DB51,IF(AND($CZ51&lt;0,$CZ51&lt;AO$40),$CY51,IF(AND($CZ51&gt;0,$CZ51&gt;AN$40),$CY51,IF(AND($DA51&lt;0,AO$40&lt;$DA51),$DB51,IF(AND($DA51&gt;0,AO$40&gt;$DA51),$DB51,"")))))</f>
        <v>.</v>
      </c>
      <c r="AP51" s="89" t="str">
        <f t="shared" ref="AP51:AP52" si="527">IF(AP$40/$CZ51&lt;0,$DB51,IF(AND($CZ51&lt;0,$CZ51&lt;AP$40),$CY51,IF(AND($CZ51&gt;0,$CZ51&gt;AO$40),$CY51,IF(AND($DA51&lt;0,AP$40&lt;$DA51),$DB51,IF(AND($DA51&gt;0,AP$40&gt;$DA51),$DB51,"")))))</f>
        <v>.</v>
      </c>
      <c r="AQ51" s="89" t="str">
        <f t="shared" ref="AQ51:AQ52" si="528">IF(AQ$40/$CZ51&lt;0,$DB51,IF(AND($CZ51&lt;0,$CZ51&lt;AQ$40),$CY51,IF(AND($CZ51&gt;0,$CZ51&gt;AP$40),$CY51,IF(AND($DA51&lt;0,AQ$40&lt;$DA51),$DB51,IF(AND($DA51&gt;0,AQ$40&gt;$DA51),$DB51,"")))))</f>
        <v>.</v>
      </c>
      <c r="AR51" s="89" t="str">
        <f t="shared" ref="AR51:AR52" si="529">IF(AR$40/$CZ51&lt;0,$DB51,IF(AND($CZ51&lt;0,$CZ51&lt;AR$40),$CY51,IF(AND($CZ51&gt;0,$CZ51&gt;AQ$40),$CY51,IF(AND($DA51&lt;0,AR$40&lt;$DA51),$DB51,IF(AND($DA51&gt;0,AR$40&gt;$DA51),$DB51,"")))))</f>
        <v>.</v>
      </c>
      <c r="AS51" s="89" t="str">
        <f t="shared" ref="AS51:AS52" si="530">IF(AS$40/$CZ51&lt;0,$DB51,IF(AND($CZ51&lt;0,$CZ51&lt;AS$40),$CY51,IF(AND($CZ51&gt;0,$CZ51&gt;AR$40),$CY51,IF(AND($DA51&lt;0,AS$40&lt;$DA51),$DB51,IF(AND($DA51&gt;0,AS$40&gt;$DA51),$DB51,"")))))</f>
        <v>.</v>
      </c>
      <c r="AT51" s="89" t="str">
        <f t="shared" ref="AT51:AT52" si="531">IF(AT$40/$CZ51&lt;0,$DB51,IF(AND($CZ51&lt;0,$CZ51&lt;AT$40),$CY51,IF(AND($CZ51&gt;0,$CZ51&gt;AS$40),$CY51,IF(AND($DA51&lt;0,AT$40&lt;$DA51),$DB51,IF(AND($DA51&gt;0,AT$40&gt;$DA51),$DB51,"")))))</f>
        <v>.</v>
      </c>
      <c r="AU51" s="89" t="str">
        <f t="shared" ref="AU51:AU52" si="532">IF(AU$40/$CZ51&lt;0,$DB51,IF(AND($CZ51&lt;0,$CZ51&lt;AU$40),$CY51,IF(AND($CZ51&gt;0,$CZ51&gt;AT$40),$CY51,IF(AND($DA51&lt;0,AU$40&lt;$DA51),$DB51,IF(AND($DA51&gt;0,AU$40&gt;$DA51),$DB51,"")))))</f>
        <v>.</v>
      </c>
      <c r="AV51" s="89" t="str">
        <f t="shared" ref="AV51:AV52" si="533">IF(AV$40/$CZ51&lt;0,$DB51,IF(AND($CZ51&lt;0,$CZ51&lt;AV$40),$CY51,IF(AND($CZ51&gt;0,$CZ51&gt;AU$40),$CY51,IF(AND($DA51&lt;0,AV$40&lt;$DA51),$DB51,IF(AND($DA51&gt;0,AV$40&gt;$DA51),$DB51,"")))))</f>
        <v>.</v>
      </c>
      <c r="AW51" s="89" t="str">
        <f t="shared" ref="AW51:AW52" si="534">IF(AW$40/$CZ51&lt;0,$DB51,IF(AND($CZ51&lt;0,$CZ51&lt;AW$40),$CY51,IF(AND($CZ51&gt;0,$CZ51&gt;AV$40),$CY51,IF(AND($DA51&lt;0,AW$40&lt;$DA51),$DB51,IF(AND($DA51&gt;0,AW$40&gt;$DA51),$DB51,"")))))</f>
        <v>.</v>
      </c>
      <c r="AX51" s="89" t="str">
        <f t="shared" ref="AX51:AX52" si="535">IF(AX$40/$CZ51&lt;0,$DB51,IF(AND($CZ51&lt;0,$CZ51&lt;AX$40),$CY51,IF(AND($CZ51&gt;0,$CZ51&gt;AW$40),$CY51,IF(AND($DA51&lt;0,AX$40&lt;$DA51),$DB51,IF(AND($DA51&gt;0,AX$40&gt;$DA51),$DB51,"")))))</f>
        <v>.</v>
      </c>
      <c r="AY51" s="89" t="str">
        <f t="shared" ref="AY51:AY52" si="536">IF(AY$40/$CZ51&lt;0,$DB51,IF(AND($CZ51&lt;0,$CZ51&lt;AY$40),$CY51,IF(AND($CZ51&gt;0,$CZ51&gt;AX$40),$CY51,IF(AND($DA51&lt;0,AY$40&lt;$DA51),$DB51,IF(AND($DA51&gt;0,AY$40&gt;$DA51),$DB51,"")))))</f>
        <v>.</v>
      </c>
      <c r="AZ51" s="89" t="str">
        <f t="shared" ref="AZ51:AZ52" si="537">IF(AZ$40/$CZ51&lt;0,$DB51,IF(AND($CZ51&lt;0,$CZ51&lt;AZ$40),$CY51,IF(AND($CZ51&gt;0,$CZ51&gt;AY$40),$CY51,IF(AND($DA51&lt;0,AZ$40&lt;$DA51),$DB51,IF(AND($DA51&gt;0,AZ$40&gt;$DA51),$DB51,"")))))</f>
        <v>.</v>
      </c>
      <c r="BA51" s="89" t="str">
        <f t="shared" ref="BA51:BA52" si="538">IF(BA$40/$CZ51&lt;0,$DB51,IF(AND($CZ51&lt;0,$CZ51&lt;BA$40),$CY51,IF(AND($CZ51&gt;0,$CZ51&gt;AZ$40),$CY51,IF(AND($DA51&lt;0,BA$40&lt;$DA51),$DB51,IF(AND($DA51&gt;0,BA$40&gt;$DA51),$DB51,"")))))</f>
        <v>.</v>
      </c>
      <c r="BB51" s="89" t="str">
        <f t="shared" ref="BB51:BB52" si="539">IF(BB$40/$CZ51&lt;0,$DB51,IF(AND($CZ51&lt;0,$CZ51&lt;BB$40),$CY51,IF(AND($CZ51&gt;0,$CZ51&gt;BA$40),$CY51,IF(AND($DA51&lt;0,BB$40&lt;$DA51),$DB51,IF(AND($DA51&gt;0,BB$40&gt;$DA51),$DB51,"")))))</f>
        <v>.</v>
      </c>
      <c r="BC51" s="89" t="str">
        <f t="shared" ref="BC51:BC52" si="540">IF(BC$40/$CZ51&lt;0,$DB51,IF(AND($CZ51&lt;0,$CZ51&lt;BC$40),$CY51,IF(AND($CZ51&gt;0,$CZ51&gt;BB$40),$CY51,IF(AND($DA51&lt;0,BC$40&lt;$DA51),$DB51,IF(AND($DA51&gt;0,BC$40&gt;$DA51),$DB51,"")))))</f>
        <v>.</v>
      </c>
      <c r="BD51" s="89" t="str">
        <f t="shared" ref="BD51:BD52" si="541">IF(BD$40/$CZ51&lt;0,$DB51,IF(AND($CZ51&lt;0,$CZ51&lt;BD$40),$CY51,IF(AND($CZ51&gt;0,$CZ51&gt;BC$40),$CY51,IF(AND($DA51&lt;0,BD$40&lt;$DA51),$DB51,IF(AND($DA51&gt;0,BD$40&gt;$DA51),$DB51,"")))))</f>
        <v>.</v>
      </c>
      <c r="BE51" s="89" t="str">
        <f t="shared" ref="BE51:BE52" si="542">IF(BE$40/$CZ51&lt;0,$DB51,IF(AND($CZ51&lt;0,$CZ51&lt;BE$40),$CY51,IF(AND($CZ51&gt;0,$CZ51&gt;BD$40),$CY51,IF(AND($DA51&lt;0,BE$40&lt;$DA51),$DB51,IF(AND($DA51&gt;0,BE$40&gt;$DA51),$DB51,"")))))</f>
        <v>.</v>
      </c>
      <c r="BF51" s="89" t="str">
        <f t="shared" ref="BF51:BF52" si="543">IF(BF$40/$CZ51&lt;0,$DB51,IF(AND($CZ51&lt;0,$CZ51&lt;BF$40),$CY51,IF(AND($CZ51&gt;0,$CZ51&gt;BE$40),$CY51,IF(AND($DA51&lt;0,BF$40&lt;$DA51),$DB51,IF(AND($DA51&gt;0,BF$40&gt;$DA51),$DB51,"")))))</f>
        <v>.</v>
      </c>
      <c r="BG51" s="89" t="str">
        <f t="shared" ref="BG51:BG52" si="544">IF(BG$40/$CZ51&lt;0,$DB51,IF(AND($CZ51&lt;0,$CZ51&lt;BG$40),$CY51,IF(AND($CZ51&gt;0,$CZ51&gt;BF$40),$CY51,IF(AND($DA51&lt;0,BG$40&lt;$DA51),$DB51,IF(AND($DA51&gt;0,BG$40&gt;$DA51),$DB51,"")))))</f>
        <v>.</v>
      </c>
      <c r="BH51" s="89" t="str">
        <f t="shared" ref="BH51:BH52" si="545">IF(BH$40/$CZ51&lt;0,$DB51,IF(AND($CZ51&lt;0,$CZ51&lt;BH$40),$CY51,IF(AND($CZ51&gt;0,$CZ51&gt;BG$40),$CY51,IF(AND($DA51&lt;0,BH$40&lt;$DA51),$DB51,IF(AND($DA51&gt;0,BH$40&gt;$DA51),$DB51,"")))))</f>
        <v>.</v>
      </c>
      <c r="BI51" s="89" t="str">
        <f t="shared" ref="BI51:BI52" si="546">IF(BI$40/$CZ51&lt;0,$DB51,IF(AND($CZ51&lt;0,$CZ51&lt;BI$40),$CY51,IF(AND($CZ51&gt;0,$CZ51&gt;BH$40),$CY51,IF(AND($DA51&lt;0,BI$40&lt;$DA51),$DB51,IF(AND($DA51&gt;0,BI$40&gt;$DA51),$DB51,"")))))</f>
        <v>.</v>
      </c>
      <c r="BJ51" s="89" t="str">
        <f t="shared" ref="BJ51:BJ52" si="547">IF(BJ$40/$CZ51&lt;0,$DB51,IF(AND($CZ51&lt;0,$CZ51&lt;BJ$40),$CY51,IF(AND($CZ51&gt;0,$CZ51&gt;BI$40),$CY51,IF(AND($DA51&lt;0,BJ$40&lt;$DA51),$DB51,IF(AND($DA51&gt;0,BJ$40&gt;$DA51),$DB51,"")))))</f>
        <v>.</v>
      </c>
      <c r="BK51" s="89" t="str">
        <f t="shared" ref="BK51:BK52" si="548">IF(BK$40/$CZ51&lt;0,$DB51,IF(AND($CZ51&lt;0,$CZ51&lt;BK$40),$CY51,IF(AND($CZ51&gt;0,$CZ51&gt;BJ$40),$CY51,IF(AND($DA51&lt;0,BK$40&lt;$DA51),$DB51,IF(AND($DA51&gt;0,BK$40&gt;$DA51),$DB51,"")))))</f>
        <v>.</v>
      </c>
      <c r="BL51" s="89" t="str">
        <f t="shared" ref="BL51:BL52" si="549">IF(BL$40/$CZ51&lt;0,$DB51,IF(AND($CZ51&lt;0,$CZ51&lt;BL$40),$CY51,IF(AND($CZ51&gt;0,$CZ51&gt;BK$40),$CY51,IF(AND($DA51&lt;0,BL$40&lt;$DA51),$DB51,IF(AND($DA51&gt;0,BL$40&gt;$DA51),$DB51,"")))))</f>
        <v>.</v>
      </c>
      <c r="BM51" s="89" t="str">
        <f t="shared" ref="BM51:BM52" si="550">IF(BM$40/$CZ51&lt;0,$DB51,IF(AND($CZ51&lt;0,$CZ51&lt;BM$40),$CY51,IF(AND($CZ51&gt;0,$CZ51&gt;BL$40),$CY51,IF(AND($DA51&lt;0,BM$40&lt;$DA51),$DB51,IF(AND($DA51&gt;0,BM$40&gt;$DA51),$DB51,"")))))</f>
        <v>.</v>
      </c>
      <c r="BN51" s="89" t="str">
        <f t="shared" ref="BN51:BN52" si="551">IF(BN$40/$CZ51&lt;0,$DB51,IF(AND($CZ51&lt;0,$CZ51&lt;BN$40),$CY51,IF(AND($CZ51&gt;0,$CZ51&gt;BM$40),$CY51,IF(AND($DA51&lt;0,BN$40&lt;$DA51),$DB51,IF(AND($DA51&gt;0,BN$40&gt;$DA51),$DB51,"")))))</f>
        <v>.</v>
      </c>
      <c r="BO51" s="89" t="str">
        <f t="shared" ref="BO51:BO52" si="552">IF(BO$40/$CZ51&lt;0,$DB51,IF(AND($CZ51&lt;0,$CZ51&lt;BO$40),$CY51,IF(AND($CZ51&gt;0,$CZ51&gt;BN$40),$CY51,IF(AND($DA51&lt;0,BO$40&lt;$DA51),$DB51,IF(AND($DA51&gt;0,BO$40&gt;$DA51),$DB51,"")))))</f>
        <v>.</v>
      </c>
      <c r="BP51" s="89" t="str">
        <f t="shared" ref="BP51:BP52" si="553">IF(BP$40/$CZ51&lt;0,$DB51,IF(AND($CZ51&lt;0,$CZ51&lt;BP$40),$CY51,IF(AND($CZ51&gt;0,$CZ51&gt;BO$40),$CY51,IF(AND($DA51&lt;0,BP$40&lt;$DA51),$DB51,IF(AND($DA51&gt;0,BP$40&gt;$DA51),$DB51,"")))))</f>
        <v>.</v>
      </c>
      <c r="BQ51" s="89" t="str">
        <f t="shared" ref="BQ51:BQ52" si="554">IF(BQ$40/$CZ51&lt;0,$DB51,IF(AND($CZ51&lt;0,$CZ51&lt;BQ$40),$CY51,IF(AND($CZ51&gt;0,$CZ51&gt;BP$40),$CY51,IF(AND($DA51&lt;0,BQ$40&lt;$DA51),$DB51,IF(AND($DA51&gt;0,BQ$40&gt;$DA51),$DB51,"")))))</f>
        <v>.</v>
      </c>
      <c r="BR51" s="89" t="str">
        <f t="shared" ref="BR51:BR52" si="555">IF(BR$40/$CZ51&lt;0,$DB51,IF(AND($CZ51&lt;0,$CZ51&lt;BR$40),$CY51,IF(AND($CZ51&gt;0,$CZ51&gt;BQ$40),$CY51,IF(AND($DA51&lt;0,BR$40&lt;$DA51),$DB51,IF(AND($DA51&gt;0,BR$40&gt;$DA51),$DB51,"")))))</f>
        <v>.</v>
      </c>
      <c r="BS51" s="89" t="str">
        <f t="shared" ref="BS51:BS52" si="556">IF(BS$40/$CZ51&lt;0,$DB51,IF(AND($CZ51&lt;0,$CZ51&lt;BS$40),$CY51,IF(AND($CZ51&gt;0,$CZ51&gt;BR$40),$CY51,IF(AND($DA51&lt;0,BS$40&lt;$DA51),$DB51,IF(AND($DA51&gt;0,BS$40&gt;$DA51),$DB51,"")))))</f>
        <v>.</v>
      </c>
      <c r="BT51" s="89" t="str">
        <f t="shared" ref="BT51:BT52" si="557">IF(BT$40/$CZ51&lt;0,$DB51,IF(AND($CZ51&lt;0,$CZ51&lt;BT$40),$CY51,IF(AND($CZ51&gt;0,$CZ51&gt;BS$40),$CY51,IF(AND($DA51&lt;0,BT$40&lt;$DA51),$DB51,IF(AND($DA51&gt;0,BT$40&gt;$DA51),$DB51,"")))))</f>
        <v>.</v>
      </c>
      <c r="BU51" s="89" t="str">
        <f t="shared" ref="BU51:BU52" si="558">IF(BU$40/$CZ51&lt;0,$DB51,IF(AND($CZ51&lt;0,$CZ51&lt;BU$40),$CY51,IF(AND($CZ51&gt;0,$CZ51&gt;BT$40),$CY51,IF(AND($DA51&lt;0,BU$40&lt;$DA51),$DB51,IF(AND($DA51&gt;0,BU$40&gt;$DA51),$DB51,"")))))</f>
        <v>.</v>
      </c>
      <c r="BV51" s="89" t="str">
        <f t="shared" ref="BV51:BV52" si="559">IF(BV$40/$CZ51&lt;0,$DB51,IF(AND($CZ51&lt;0,$CZ51&lt;BV$40),$CY51,IF(AND($CZ51&gt;0,$CZ51&gt;BU$40),$CY51,IF(AND($DA51&lt;0,BV$40&lt;$DA51),$DB51,IF(AND($DA51&gt;0,BV$40&gt;$DA51),$DB51,"")))))</f>
        <v>.</v>
      </c>
      <c r="BW51" s="89" t="str">
        <f t="shared" ref="BW51:BW52" si="560">IF(BW$40/$CZ51&lt;0,$DB51,IF(AND($CZ51&lt;0,$CZ51&lt;BW$40),$CY51,IF(AND($CZ51&gt;0,$CZ51&gt;BV$40),$CY51,IF(AND($DA51&lt;0,BW$40&lt;$DA51),$DB51,IF(AND($DA51&gt;0,BW$40&gt;$DA51),$DB51,"")))))</f>
        <v>.</v>
      </c>
      <c r="BX51" s="90" t="str">
        <f t="shared" ref="BX51:BX52" si="561">IF(BX$40/$CZ51&lt;0,$DB51,IF(AND($CZ51&lt;0,$CZ51&lt;BX$40),$CY51,IF(AND($CZ51&gt;0,$CZ51&gt;BW$40),$CY51,IF(AND($DA51&lt;0,BX$40&lt;$DA51),$DB51,IF(AND($DA51&gt;0,BX$40&gt;$DA51),$DB51,"")))))</f>
        <v>.</v>
      </c>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t="s">
        <v>8</v>
      </c>
      <c r="CZ51" s="149">
        <f>INPUT!AL79</f>
        <v>-2.963350700000003</v>
      </c>
      <c r="DA51" s="150">
        <f>DA43</f>
        <v>36.124941659999998</v>
      </c>
      <c r="DB51" s="54" t="s">
        <v>9</v>
      </c>
    </row>
    <row r="52" spans="1:106" s="101" customFormat="1" ht="14.15" customHeight="1" x14ac:dyDescent="0.35">
      <c r="A52" s="94"/>
      <c r="B52" s="95" t="s">
        <v>107</v>
      </c>
      <c r="C52" s="95"/>
      <c r="D52" s="95"/>
      <c r="E52" s="95"/>
      <c r="F52" s="95"/>
      <c r="G52" s="131">
        <f>CZ52</f>
        <v>-33.863477700000004</v>
      </c>
      <c r="H52" s="132"/>
      <c r="I52" s="98" t="str">
        <f t="shared" si="494"/>
        <v>.</v>
      </c>
      <c r="J52" s="99" t="str">
        <f t="shared" si="495"/>
        <v>.</v>
      </c>
      <c r="K52" s="99" t="str">
        <f t="shared" si="496"/>
        <v>.</v>
      </c>
      <c r="L52" s="99" t="str">
        <f t="shared" si="497"/>
        <v>.</v>
      </c>
      <c r="M52" s="99" t="str">
        <f t="shared" si="498"/>
        <v>.</v>
      </c>
      <c r="N52" s="99" t="str">
        <f t="shared" si="499"/>
        <v>a</v>
      </c>
      <c r="O52" s="99" t="str">
        <f t="shared" si="500"/>
        <v>a</v>
      </c>
      <c r="P52" s="99" t="str">
        <f t="shared" si="501"/>
        <v>a</v>
      </c>
      <c r="Q52" s="99" t="str">
        <f t="shared" si="502"/>
        <v>a</v>
      </c>
      <c r="R52" s="99" t="str">
        <f t="shared" si="503"/>
        <v>a</v>
      </c>
      <c r="S52" s="99" t="str">
        <f t="shared" si="504"/>
        <v>a</v>
      </c>
      <c r="T52" s="99" t="str">
        <f t="shared" si="505"/>
        <v>a</v>
      </c>
      <c r="U52" s="99" t="str">
        <f t="shared" si="506"/>
        <v>a</v>
      </c>
      <c r="V52" s="99" t="str">
        <f t="shared" si="507"/>
        <v>a</v>
      </c>
      <c r="W52" s="99" t="str">
        <f t="shared" si="508"/>
        <v>a</v>
      </c>
      <c r="X52" s="99" t="str">
        <f t="shared" si="509"/>
        <v>a</v>
      </c>
      <c r="Y52" s="99" t="str">
        <f t="shared" si="510"/>
        <v>a</v>
      </c>
      <c r="Z52" s="99" t="str">
        <f t="shared" si="511"/>
        <v>a</v>
      </c>
      <c r="AA52" s="99" t="str">
        <f t="shared" si="512"/>
        <v>a</v>
      </c>
      <c r="AB52" s="99" t="str">
        <f t="shared" si="513"/>
        <v>a</v>
      </c>
      <c r="AC52" s="99" t="str">
        <f t="shared" si="514"/>
        <v>a</v>
      </c>
      <c r="AD52" s="99" t="str">
        <f t="shared" si="515"/>
        <v>a</v>
      </c>
      <c r="AE52" s="99" t="str">
        <f t="shared" si="516"/>
        <v>a</v>
      </c>
      <c r="AF52" s="99" t="str">
        <f t="shared" si="517"/>
        <v>a</v>
      </c>
      <c r="AG52" s="99" t="str">
        <f t="shared" si="518"/>
        <v>a</v>
      </c>
      <c r="AH52" s="99" t="str">
        <f t="shared" si="519"/>
        <v>a</v>
      </c>
      <c r="AI52" s="99" t="str">
        <f t="shared" si="520"/>
        <v>a</v>
      </c>
      <c r="AJ52" s="99" t="str">
        <f t="shared" si="521"/>
        <v>a</v>
      </c>
      <c r="AK52" s="99" t="str">
        <f t="shared" si="522"/>
        <v>a</v>
      </c>
      <c r="AL52" s="99" t="str">
        <f t="shared" si="523"/>
        <v>a</v>
      </c>
      <c r="AM52" s="98" t="str">
        <f t="shared" si="524"/>
        <v>.</v>
      </c>
      <c r="AN52" s="99" t="str">
        <f t="shared" si="525"/>
        <v>.</v>
      </c>
      <c r="AO52" s="99" t="str">
        <f t="shared" si="526"/>
        <v>.</v>
      </c>
      <c r="AP52" s="99" t="str">
        <f t="shared" si="527"/>
        <v>.</v>
      </c>
      <c r="AQ52" s="99" t="str">
        <f t="shared" si="528"/>
        <v>.</v>
      </c>
      <c r="AR52" s="99" t="str">
        <f t="shared" si="529"/>
        <v>.</v>
      </c>
      <c r="AS52" s="99" t="str">
        <f t="shared" si="530"/>
        <v>.</v>
      </c>
      <c r="AT52" s="99" t="str">
        <f t="shared" si="531"/>
        <v>.</v>
      </c>
      <c r="AU52" s="99" t="str">
        <f t="shared" si="532"/>
        <v>.</v>
      </c>
      <c r="AV52" s="99" t="str">
        <f t="shared" si="533"/>
        <v>.</v>
      </c>
      <c r="AW52" s="99" t="str">
        <f t="shared" si="534"/>
        <v>.</v>
      </c>
      <c r="AX52" s="99" t="str">
        <f t="shared" si="535"/>
        <v>.</v>
      </c>
      <c r="AY52" s="99" t="str">
        <f t="shared" si="536"/>
        <v>.</v>
      </c>
      <c r="AZ52" s="99" t="str">
        <f t="shared" si="537"/>
        <v>.</v>
      </c>
      <c r="BA52" s="99" t="str">
        <f t="shared" si="538"/>
        <v>.</v>
      </c>
      <c r="BB52" s="99" t="str">
        <f t="shared" si="539"/>
        <v>.</v>
      </c>
      <c r="BC52" s="99" t="str">
        <f t="shared" si="540"/>
        <v>.</v>
      </c>
      <c r="BD52" s="99" t="str">
        <f t="shared" si="541"/>
        <v>.</v>
      </c>
      <c r="BE52" s="99" t="str">
        <f t="shared" si="542"/>
        <v>.</v>
      </c>
      <c r="BF52" s="99" t="str">
        <f t="shared" si="543"/>
        <v>.</v>
      </c>
      <c r="BG52" s="99" t="str">
        <f t="shared" si="544"/>
        <v>.</v>
      </c>
      <c r="BH52" s="99" t="str">
        <f t="shared" si="545"/>
        <v>.</v>
      </c>
      <c r="BI52" s="99" t="str">
        <f t="shared" si="546"/>
        <v>.</v>
      </c>
      <c r="BJ52" s="99" t="str">
        <f t="shared" si="547"/>
        <v>.</v>
      </c>
      <c r="BK52" s="99" t="str">
        <f t="shared" si="548"/>
        <v>.</v>
      </c>
      <c r="BL52" s="99" t="str">
        <f t="shared" si="549"/>
        <v>.</v>
      </c>
      <c r="BM52" s="99" t="str">
        <f t="shared" si="550"/>
        <v>.</v>
      </c>
      <c r="BN52" s="99" t="str">
        <f t="shared" si="551"/>
        <v>.</v>
      </c>
      <c r="BO52" s="99" t="str">
        <f t="shared" si="552"/>
        <v>.</v>
      </c>
      <c r="BP52" s="99" t="str">
        <f t="shared" si="553"/>
        <v>.</v>
      </c>
      <c r="BQ52" s="99" t="str">
        <f t="shared" si="554"/>
        <v>.</v>
      </c>
      <c r="BR52" s="99" t="str">
        <f t="shared" si="555"/>
        <v>.</v>
      </c>
      <c r="BS52" s="99" t="str">
        <f t="shared" si="556"/>
        <v>.</v>
      </c>
      <c r="BT52" s="99" t="str">
        <f t="shared" si="557"/>
        <v>.</v>
      </c>
      <c r="BU52" s="99" t="str">
        <f t="shared" si="558"/>
        <v>.</v>
      </c>
      <c r="BV52" s="99" t="str">
        <f t="shared" si="559"/>
        <v>.</v>
      </c>
      <c r="BW52" s="99" t="str">
        <f t="shared" si="560"/>
        <v>.</v>
      </c>
      <c r="BX52" s="100" t="str">
        <f t="shared" si="561"/>
        <v>.</v>
      </c>
      <c r="CY52" s="101" t="s">
        <v>10</v>
      </c>
      <c r="CZ52" s="133">
        <f>INPUT!AL80</f>
        <v>-33.863477700000004</v>
      </c>
      <c r="DA52" s="134">
        <f>DA44</f>
        <v>-14.589156130100012</v>
      </c>
      <c r="DB52" s="101" t="s">
        <v>9</v>
      </c>
    </row>
    <row r="53" spans="1:106" s="101" customFormat="1" ht="14.15" customHeight="1" x14ac:dyDescent="0.25">
      <c r="A53" s="94" t="s">
        <v>90</v>
      </c>
      <c r="B53" s="104"/>
      <c r="C53" s="104"/>
      <c r="D53" s="104"/>
      <c r="E53" s="104"/>
      <c r="F53" s="104"/>
      <c r="G53" s="151"/>
      <c r="H53" s="152"/>
      <c r="I53" s="106" t="str">
        <f t="shared" ref="I53" si="562">IF(AND($DA52&gt;H48+$CY48/2,$DA52&lt;J48-$CY48/2),$CY53,"")</f>
        <v/>
      </c>
      <c r="J53" s="106" t="str">
        <f t="shared" ref="J53" si="563">IF(AND($DA52&gt;I48+$CY48/2,$DA52&lt;K48-$CY48/2),$CY53,"")</f>
        <v/>
      </c>
      <c r="K53" s="106" t="str">
        <f t="shared" ref="K53" si="564">IF(AND($DA52&gt;J48+$CY48/2,$DA52&lt;L48-$CY48/2),$CY53,"")</f>
        <v/>
      </c>
      <c r="L53" s="106" t="str">
        <f t="shared" ref="L53" si="565">IF(AND($DA52&gt;K48+$CY48/2,$DA52&lt;M48-$CY48/2),$CY53,"")</f>
        <v/>
      </c>
      <c r="M53" s="106" t="str">
        <f t="shared" ref="M53" si="566">IF(AND($DA52&gt;L48+$CY48/2,$DA52&lt;N48-$CY48/2),$CY53,"")</f>
        <v/>
      </c>
      <c r="N53" s="106" t="str">
        <f t="shared" ref="N53" si="567">IF(AND($DA52&gt;M48+$CY48/2,$DA52&lt;O48-$CY48/2),$CY53,"")</f>
        <v/>
      </c>
      <c r="O53" s="106" t="str">
        <f t="shared" ref="O53" si="568">IF(AND($DA52&gt;N48+$CY48/2,$DA52&lt;P48-$CY48/2),$CY53,"")</f>
        <v/>
      </c>
      <c r="P53" s="106" t="str">
        <f t="shared" ref="P53" si="569">IF(AND($DA52&gt;O48+$CY48/2,$DA52&lt;Q48-$CY48/2),$CY53,"")</f>
        <v/>
      </c>
      <c r="Q53" s="106" t="str">
        <f t="shared" ref="Q53" si="570">IF(AND($DA52&gt;P48+$CY48/2,$DA52&lt;R48-$CY48/2),$CY53,"")</f>
        <v/>
      </c>
      <c r="R53" s="106" t="str">
        <f t="shared" ref="R53" si="571">IF(AND($DA52&gt;Q48+$CY48/2,$DA52&lt;S48-$CY48/2),$CY53,"")</f>
        <v/>
      </c>
      <c r="S53" s="106" t="str">
        <f t="shared" ref="S53" si="572">IF(AND($DA52&gt;R48+$CY48/2,$DA52&lt;T48-$CY48/2),$CY53,"")</f>
        <v/>
      </c>
      <c r="T53" s="106" t="str">
        <f t="shared" ref="T53" si="573">IF(AND($DA52&gt;S48+$CY48/2,$DA52&lt;U48-$CY48/2),$CY53,"")</f>
        <v/>
      </c>
      <c r="U53" s="106" t="str">
        <f t="shared" ref="U53" si="574">IF(AND($DA52&gt;T48+$CY48/2,$DA52&lt;V48-$CY48/2),$CY53,"")</f>
        <v/>
      </c>
      <c r="V53" s="106" t="str">
        <f t="shared" ref="V53" si="575">IF(AND($DA52&gt;U48+$CY48/2,$DA52&lt;W48-$CY48/2),$CY53,"")</f>
        <v/>
      </c>
      <c r="W53" s="106" t="str">
        <f t="shared" ref="W53" si="576">IF(AND($DA52&gt;V48+$CY48/2,$DA52&lt;X48-$CY48/2),$CY53,"")</f>
        <v/>
      </c>
      <c r="X53" s="106" t="str">
        <f t="shared" ref="X53" si="577">IF(AND($DA52&gt;W48+$CY48/2,$DA52&lt;Y48-$CY48/2),$CY53,"")</f>
        <v/>
      </c>
      <c r="Y53" s="106" t="str">
        <f t="shared" ref="Y53" si="578">IF(AND($DA52&gt;X48+$CY48/2,$DA52&lt;Z48-$CY48/2),$CY53,"")</f>
        <v/>
      </c>
      <c r="Z53" s="106" t="str">
        <f t="shared" ref="Z53" si="579">IF(AND($DA52&gt;Y48+$CY48/2,$DA52&lt;AA48-$CY48/2),$CY53,"")</f>
        <v/>
      </c>
      <c r="AA53" s="106" t="str">
        <f t="shared" ref="AA53" si="580">IF(AND($DA52&gt;Z48+$CY48/2,$DA52&lt;AB48-$CY48/2),$CY53,"")</f>
        <v/>
      </c>
      <c r="AB53" s="106" t="str">
        <f t="shared" ref="AB53" si="581">IF(AND($DA52&gt;AA48+$CY48/2,$DA52&lt;AC48-$CY48/2),$CY53,"")</f>
        <v>▲</v>
      </c>
      <c r="AC53" s="106" t="str">
        <f t="shared" ref="AC53" si="582">IF(AND($DA52&gt;AB48+$CY48/2,$DA52&lt;AD48-$CY48/2),$CY53,"")</f>
        <v/>
      </c>
      <c r="AD53" s="106" t="str">
        <f t="shared" ref="AD53" si="583">IF(AND($DA52&gt;AC48+$CY48/2,$DA52&lt;AE48-$CY48/2),$CY53,"")</f>
        <v/>
      </c>
      <c r="AE53" s="106" t="str">
        <f t="shared" ref="AE53" si="584">IF(AND($DA52&gt;AD48+$CY48/2,$DA52&lt;AF48-$CY48/2),$CY53,"")</f>
        <v/>
      </c>
      <c r="AF53" s="106" t="str">
        <f t="shared" ref="AF53" si="585">IF(AND($DA52&gt;AE48+$CY48/2,$DA52&lt;AG48-$CY48/2),$CY53,"")</f>
        <v/>
      </c>
      <c r="AG53" s="106" t="str">
        <f t="shared" ref="AG53" si="586">IF(AND($DA52&gt;AF48+$CY48/2,$DA52&lt;AH48-$CY48/2),$CY53,"")</f>
        <v/>
      </c>
      <c r="AH53" s="106" t="str">
        <f t="shared" ref="AH53" si="587">IF(AND($DA52&gt;AG48+$CY48/2,$DA52&lt;AI48-$CY48/2),$CY53,"")</f>
        <v/>
      </c>
      <c r="AI53" s="106" t="str">
        <f t="shared" ref="AI53" si="588">IF(AND($DA52&gt;AH48+$CY48/2,$DA52&lt;AJ48-$CY48/2),$CY53,"")</f>
        <v/>
      </c>
      <c r="AJ53" s="106" t="str">
        <f t="shared" ref="AJ53" si="589">IF(AND($DA52&gt;AI48+$CY48/2,$DA52&lt;AK48-$CY48/2),$CY53,"")</f>
        <v/>
      </c>
      <c r="AK53" s="106" t="str">
        <f t="shared" ref="AK53" si="590">IF(AND($DA52&gt;AJ48+$CY48/2,$DA52&lt;AL48-$CY48/2),$CY53,"")</f>
        <v/>
      </c>
      <c r="AL53" s="106" t="str">
        <f t="shared" ref="AL53" si="591">IF(AND($DA52&gt;AK48+$CY48/2,$DA52&lt;AM48-$CY48/2),$CY53,"")</f>
        <v/>
      </c>
      <c r="AM53" s="106" t="str">
        <f t="shared" ref="AM53" si="592">IF(AND($DA52&gt;AL48+$CY48/2,$DA52&lt;AN48-$CY48/2),$CY53,"")</f>
        <v/>
      </c>
      <c r="AN53" s="106" t="str">
        <f t="shared" ref="AN53" si="593">IF(AND($DA52&gt;AM48+$CY48/2,$DA52&lt;AO48-$CY48/2),$CY53,"")</f>
        <v/>
      </c>
      <c r="AO53" s="106" t="str">
        <f t="shared" ref="AO53" si="594">IF(AND($DA52&gt;AN48+$CY48/2,$DA52&lt;AP48-$CY48/2),$CY53,"")</f>
        <v/>
      </c>
      <c r="AP53" s="106" t="str">
        <f t="shared" ref="AP53" si="595">IF(AND($DA52&gt;AO48+$CY48/2,$DA52&lt;AQ48-$CY48/2),$CY53,"")</f>
        <v/>
      </c>
      <c r="AQ53" s="106" t="str">
        <f t="shared" ref="AQ53" si="596">IF(AND($DA52&gt;AP48+$CY48/2,$DA52&lt;AR48-$CY48/2),$CY53,"")</f>
        <v/>
      </c>
      <c r="AR53" s="106" t="str">
        <f t="shared" ref="AR53" si="597">IF(AND($DA52&gt;AQ48+$CY48/2,$DA52&lt;AS48-$CY48/2),$CY53,"")</f>
        <v/>
      </c>
      <c r="AS53" s="106" t="str">
        <f t="shared" ref="AS53" si="598">IF(AND($DA52&gt;AR48+$CY48/2,$DA52&lt;AT48-$CY48/2),$CY53,"")</f>
        <v/>
      </c>
      <c r="AT53" s="106" t="str">
        <f t="shared" ref="AT53" si="599">IF(AND($DA52&gt;AS48+$CY48/2,$DA52&lt;AU48-$CY48/2),$CY53,"")</f>
        <v/>
      </c>
      <c r="AU53" s="106" t="str">
        <f t="shared" ref="AU53" si="600">IF(AND($DA52&gt;AT48+$CY48/2,$DA52&lt;AV48-$CY48/2),$CY53,"")</f>
        <v/>
      </c>
      <c r="AV53" s="106" t="str">
        <f t="shared" ref="AV53" si="601">IF(AND($DA52&gt;AU48+$CY48/2,$DA52&lt;AW48-$CY48/2),$CY53,"")</f>
        <v/>
      </c>
      <c r="AW53" s="106" t="str">
        <f t="shared" ref="AW53" si="602">IF(AND($DA52&gt;AV48+$CY48/2,$DA52&lt;AX48-$CY48/2),$CY53,"")</f>
        <v/>
      </c>
      <c r="AX53" s="106" t="str">
        <f t="shared" ref="AX53" si="603">IF(AND($DA52&gt;AW48+$CY48/2,$DA52&lt;AY48-$CY48/2),$CY53,"")</f>
        <v/>
      </c>
      <c r="AY53" s="106" t="str">
        <f t="shared" ref="AY53" si="604">IF(AND($DA52&gt;AX48+$CY48/2,$DA52&lt;AZ48-$CY48/2),$CY53,"")</f>
        <v/>
      </c>
      <c r="AZ53" s="106" t="str">
        <f t="shared" ref="AZ53" si="605">IF(AND($DA52&gt;AY48+$CY48/2,$DA52&lt;BA48-$CY48/2),$CY53,"")</f>
        <v/>
      </c>
      <c r="BA53" s="106" t="str">
        <f t="shared" ref="BA53" si="606">IF(AND($DA52&gt;AZ48+$CY48/2,$DA52&lt;BB48-$CY48/2),$CY53,"")</f>
        <v/>
      </c>
      <c r="BB53" s="106" t="str">
        <f t="shared" ref="BB53" si="607">IF(AND($DA52&gt;BA48+$CY48/2,$DA52&lt;BC48-$CY48/2),$CY53,"")</f>
        <v/>
      </c>
      <c r="BC53" s="106" t="str">
        <f t="shared" ref="BC53" si="608">IF(AND($DA52&gt;BB48+$CY48/2,$DA52&lt;BD48-$CY48/2),$CY53,"")</f>
        <v/>
      </c>
      <c r="BD53" s="106" t="str">
        <f t="shared" ref="BD53" si="609">IF(AND($DA52&gt;BC48+$CY48/2,$DA52&lt;BE48-$CY48/2),$CY53,"")</f>
        <v/>
      </c>
      <c r="BE53" s="106" t="str">
        <f t="shared" ref="BE53" si="610">IF(AND($DA52&gt;BD48+$CY48/2,$DA52&lt;BF48-$CY48/2),$CY53,"")</f>
        <v/>
      </c>
      <c r="BF53" s="106" t="str">
        <f t="shared" ref="BF53" si="611">IF(AND($DA52&gt;BE48+$CY48/2,$DA52&lt;BG48-$CY48/2),$CY53,"")</f>
        <v/>
      </c>
      <c r="BG53" s="106" t="str">
        <f t="shared" ref="BG53" si="612">IF(AND($DA52&gt;BF48+$CY48/2,$DA52&lt;BH48-$CY48/2),$CY53,"")</f>
        <v/>
      </c>
      <c r="BH53" s="106" t="str">
        <f t="shared" ref="BH53" si="613">IF(AND($DA52&gt;BG48+$CY48/2,$DA52&lt;BI48-$CY48/2),$CY53,"")</f>
        <v/>
      </c>
      <c r="BI53" s="106" t="str">
        <f t="shared" ref="BI53" si="614">IF(AND($DA52&gt;BH48+$CY48/2,$DA52&lt;BJ48-$CY48/2),$CY53,"")</f>
        <v/>
      </c>
      <c r="BJ53" s="106" t="str">
        <f t="shared" ref="BJ53" si="615">IF(AND($DA52&gt;BI48+$CY48/2,$DA52&lt;BK48-$CY48/2),$CY53,"")</f>
        <v/>
      </c>
      <c r="BK53" s="106" t="str">
        <f t="shared" ref="BK53" si="616">IF(AND($DA52&gt;BJ48+$CY48/2,$DA52&lt;BL48-$CY48/2),$CY53,"")</f>
        <v/>
      </c>
      <c r="BL53" s="106" t="str">
        <f t="shared" ref="BL53" si="617">IF(AND($DA52&gt;BK48+$CY48/2,$DA52&lt;BM48-$CY48/2),$CY53,"")</f>
        <v/>
      </c>
      <c r="BM53" s="106" t="str">
        <f t="shared" ref="BM53" si="618">IF(AND($DA52&gt;BL48+$CY48/2,$DA52&lt;BN48-$CY48/2),$CY53,"")</f>
        <v/>
      </c>
      <c r="BN53" s="106" t="str">
        <f t="shared" ref="BN53" si="619">IF(AND($DA52&gt;BM48+$CY48/2,$DA52&lt;BO48-$CY48/2),$CY53,"")</f>
        <v/>
      </c>
      <c r="BO53" s="106" t="str">
        <f t="shared" ref="BO53" si="620">IF(AND($DA52&gt;BN48+$CY48/2,$DA52&lt;BP48-$CY48/2),$CY53,"")</f>
        <v/>
      </c>
      <c r="BP53" s="106" t="str">
        <f t="shared" ref="BP53" si="621">IF(AND($DA52&gt;BO48+$CY48/2,$DA52&lt;BQ48-$CY48/2),$CY53,"")</f>
        <v/>
      </c>
      <c r="BQ53" s="106" t="str">
        <f t="shared" ref="BQ53" si="622">IF(AND($DA52&gt;BP48+$CY48/2,$DA52&lt;BR48-$CY48/2),$CY53,"")</f>
        <v/>
      </c>
      <c r="BR53" s="106" t="str">
        <f t="shared" ref="BR53" si="623">IF(AND($DA52&gt;BQ48+$CY48/2,$DA52&lt;BS48-$CY48/2),$CY53,"")</f>
        <v/>
      </c>
      <c r="BS53" s="106" t="str">
        <f t="shared" ref="BS53" si="624">IF(AND($DA52&gt;BR48+$CY48/2,$DA52&lt;BT48-$CY48/2),$CY53,"")</f>
        <v/>
      </c>
      <c r="BT53" s="106" t="str">
        <f t="shared" ref="BT53" si="625">IF(AND($DA52&gt;BS48+$CY48/2,$DA52&lt;BU48-$CY48/2),$CY53,"")</f>
        <v/>
      </c>
      <c r="BU53" s="106" t="str">
        <f t="shared" ref="BU53" si="626">IF(AND($DA52&gt;BT48+$CY48/2,$DA52&lt;BV48-$CY48/2),$CY53,"")</f>
        <v/>
      </c>
      <c r="BV53" s="106" t="str">
        <f t="shared" ref="BV53" si="627">IF(AND($DA52&gt;BU48+$CY48/2,$DA52&lt;BW48-$CY48/2),$CY53,"")</f>
        <v/>
      </c>
      <c r="BW53" s="106" t="str">
        <f t="shared" ref="BW53" si="628">IF(AND($DA52&gt;BV48+$CY48/2,$DA52&lt;BX48-$CY48/2),$CY53,"")</f>
        <v/>
      </c>
      <c r="BX53" s="107"/>
      <c r="CY53" s="101" t="s">
        <v>3</v>
      </c>
      <c r="CZ53" s="108"/>
    </row>
    <row r="54" spans="1:106" ht="14.15" customHeight="1" thickBot="1" x14ac:dyDescent="0.35">
      <c r="A54" s="109"/>
      <c r="B54" s="153"/>
      <c r="C54" s="153"/>
      <c r="D54" s="153"/>
      <c r="E54" s="153"/>
      <c r="F54" s="153"/>
      <c r="G54" s="153"/>
      <c r="H54" s="111" t="s">
        <v>21</v>
      </c>
      <c r="I54" s="137" t="str">
        <f>IF(OR(I53=$CY53,J53=$CY53,K53=$CY53,L53=$CY53),$DA52,"")</f>
        <v/>
      </c>
      <c r="J54" s="137"/>
      <c r="K54" s="137"/>
      <c r="L54" s="137"/>
      <c r="M54" s="137" t="str">
        <f>IF(OR(M53=$CY53,N53=$CY53,O53=$CY53,P53=$CY53),$DA52,"")</f>
        <v/>
      </c>
      <c r="N54" s="137"/>
      <c r="O54" s="137"/>
      <c r="P54" s="137"/>
      <c r="Q54" s="137" t="str">
        <f>IF(OR(Q53=$CY53,R53=$CY53,S53=$CY53,T53=$CY53),$DA52,"")</f>
        <v/>
      </c>
      <c r="R54" s="137"/>
      <c r="S54" s="137"/>
      <c r="T54" s="137"/>
      <c r="U54" s="137" t="str">
        <f>IF(OR(U53=$CY53,V53=$CY53,W53=$CY53,X53=$CY53),$DA52,"")</f>
        <v/>
      </c>
      <c r="V54" s="137"/>
      <c r="W54" s="137"/>
      <c r="X54" s="137"/>
      <c r="Y54" s="137">
        <f>IF(OR(Y53=$CY53,Z53=$CY53,AA53=$CY53,AB53=$CY53),$DA52,"")</f>
        <v>-14.589156130100012</v>
      </c>
      <c r="Z54" s="137"/>
      <c r="AA54" s="137"/>
      <c r="AB54" s="137"/>
      <c r="AC54" s="137" t="str">
        <f>IF(OR(AC53=$CY53,AD53=$CY53,AE53=$CY53,AF53=$CY53),$DA52,"")</f>
        <v/>
      </c>
      <c r="AD54" s="137"/>
      <c r="AE54" s="137"/>
      <c r="AF54" s="137"/>
      <c r="AG54" s="137" t="str">
        <f>IF(OR(AG53=$CY53,AH53=$CY53,AI53=$CY53,AJ53=$CY53),$DA52,"")</f>
        <v/>
      </c>
      <c r="AH54" s="137"/>
      <c r="AI54" s="137"/>
      <c r="AJ54" s="137"/>
      <c r="AK54" s="137" t="str">
        <f>IF(OR(AK53=$CY53,AL53=$CY53,AM53=$CY53,AN53=$CY53),$DA52,"")</f>
        <v/>
      </c>
      <c r="AL54" s="137"/>
      <c r="AM54" s="137"/>
      <c r="AN54" s="137"/>
      <c r="AO54" s="137" t="str">
        <f>IF(OR(AO53=$CY53,AP53=$CY53,AQ53=$CY53,AR53=$CY53),$DA52,"")</f>
        <v/>
      </c>
      <c r="AP54" s="137"/>
      <c r="AQ54" s="137"/>
      <c r="AR54" s="137"/>
      <c r="AS54" s="137" t="str">
        <f>IF(OR(AS53=$CY53,AT53=$CY53,AU53=$CY53,AV53=$CY53),$DA52,"")</f>
        <v/>
      </c>
      <c r="AT54" s="137"/>
      <c r="AU54" s="137"/>
      <c r="AV54" s="137"/>
      <c r="AW54" s="137" t="str">
        <f>IF(OR(AW53=$CY53,AX53=$CY53,AY53=$CY53,AZ53=$CY53),$DA52,"")</f>
        <v/>
      </c>
      <c r="AX54" s="137"/>
      <c r="AY54" s="137"/>
      <c r="AZ54" s="137"/>
      <c r="BA54" s="137" t="str">
        <f>IF(OR(BA53=$CY53,BB53=$CY53,BC53=$CY53,BD53=$CY53),$DA52,"")</f>
        <v/>
      </c>
      <c r="BB54" s="137"/>
      <c r="BC54" s="137"/>
      <c r="BD54" s="137"/>
      <c r="BE54" s="137" t="str">
        <f>IF(OR(BE53=$CY53,BF53=$CY53,BG53=$CY53,BH53=$CY53),$DA52,"")</f>
        <v/>
      </c>
      <c r="BF54" s="137"/>
      <c r="BG54" s="137"/>
      <c r="BH54" s="137"/>
      <c r="BI54" s="137" t="str">
        <f>IF(OR(BI53=$CY53,BJ53=$CY53,BK53=$CY53,BL53=$CY53),$DA52,"")</f>
        <v/>
      </c>
      <c r="BJ54" s="137"/>
      <c r="BK54" s="137"/>
      <c r="BL54" s="137"/>
      <c r="BM54" s="137" t="str">
        <f>IF(OR(BM53=$CY53,BN53=$CY53,BO53=$CY53,BP53=$CY53),$DA52,"")</f>
        <v/>
      </c>
      <c r="BN54" s="137"/>
      <c r="BO54" s="137"/>
      <c r="BP54" s="137"/>
      <c r="BQ54" s="137" t="str">
        <f>IF(OR(BQ53=$CY53,BR53=$CY53,BS53=$CY53,BT53=$CY53),$DA52,"")</f>
        <v/>
      </c>
      <c r="BR54" s="137"/>
      <c r="BS54" s="137"/>
      <c r="BT54" s="137"/>
      <c r="BU54" s="137" t="str">
        <f>IF(OR(BU53=$CY53,BV53=$CY53,BW53=$CY53,BX53=$CY53),$DA52,"")</f>
        <v/>
      </c>
      <c r="BV54" s="137"/>
      <c r="BW54" s="137"/>
      <c r="BX54" s="154"/>
    </row>
    <row r="55" spans="1:106" s="230" customFormat="1" ht="14.15" customHeight="1" x14ac:dyDescent="0.35">
      <c r="A55" s="224"/>
      <c r="B55" s="225" t="s">
        <v>140</v>
      </c>
      <c r="C55" s="225"/>
      <c r="D55" s="225"/>
      <c r="E55" s="225"/>
      <c r="F55" s="225"/>
      <c r="G55" s="228"/>
      <c r="H55" s="228"/>
      <c r="I55" s="228"/>
      <c r="J55" s="236"/>
      <c r="K55" s="225"/>
      <c r="L55" s="225"/>
      <c r="M55" s="225"/>
      <c r="N55" s="225"/>
      <c r="O55" s="225"/>
      <c r="P55" s="225"/>
      <c r="Q55" s="225"/>
      <c r="R55" s="225"/>
      <c r="S55" s="225"/>
      <c r="T55" s="225"/>
      <c r="U55" s="225"/>
      <c r="V55" s="225"/>
      <c r="W55" s="225"/>
      <c r="X55" s="225"/>
      <c r="Y55" s="225"/>
      <c r="Z55" s="225"/>
      <c r="AA55" s="225"/>
      <c r="AB55" s="225"/>
      <c r="AC55" s="225"/>
      <c r="AD55" s="225"/>
      <c r="AE55" s="225"/>
      <c r="AF55" s="225"/>
      <c r="AG55" s="225"/>
      <c r="AH55" s="225"/>
      <c r="AI55" s="225"/>
      <c r="AJ55" s="225"/>
      <c r="AK55" s="225"/>
      <c r="AL55" s="225"/>
      <c r="AM55" s="225"/>
      <c r="AN55" s="225"/>
      <c r="AO55" s="225"/>
      <c r="AP55" s="225"/>
      <c r="AQ55" s="225"/>
      <c r="AR55" s="225"/>
      <c r="AS55" s="225"/>
      <c r="AT55" s="225"/>
      <c r="AU55" s="225"/>
      <c r="AV55" s="225"/>
      <c r="AW55" s="225"/>
      <c r="AX55" s="225"/>
      <c r="AY55" s="225"/>
      <c r="AZ55" s="225"/>
      <c r="BA55" s="225"/>
      <c r="BB55" s="225"/>
      <c r="BC55" s="225"/>
      <c r="BD55" s="225"/>
      <c r="BE55" s="225"/>
      <c r="BF55" s="225"/>
      <c r="BG55" s="225"/>
      <c r="BH55" s="225"/>
      <c r="BI55" s="225"/>
      <c r="BJ55" s="225"/>
      <c r="BK55" s="225"/>
      <c r="BL55" s="225"/>
      <c r="BM55" s="225"/>
      <c r="BN55" s="225"/>
      <c r="BO55" s="225"/>
      <c r="BP55" s="225"/>
      <c r="BQ55" s="225"/>
      <c r="BR55" s="225"/>
      <c r="BS55" s="225"/>
      <c r="BT55" s="225"/>
      <c r="BU55" s="225"/>
      <c r="BV55" s="225"/>
      <c r="BW55" s="225"/>
      <c r="BX55" s="229"/>
      <c r="CZ55" s="231"/>
      <c r="DA55" s="231"/>
    </row>
    <row r="56" spans="1:106" s="118" customFormat="1" ht="27.75" customHeight="1" x14ac:dyDescent="0.3">
      <c r="A56" s="115"/>
      <c r="B56" s="140"/>
      <c r="C56" s="68"/>
      <c r="D56" s="68"/>
      <c r="E56" s="68"/>
      <c r="F56" s="68"/>
      <c r="G56" s="69" t="s">
        <v>19</v>
      </c>
      <c r="H56" s="69"/>
      <c r="I56" s="144">
        <f>CY56</f>
        <v>0.21</v>
      </c>
      <c r="J56" s="144">
        <f t="shared" ref="J56" si="629">I56+$CY56</f>
        <v>0.42</v>
      </c>
      <c r="K56" s="144">
        <f t="shared" ref="K56" si="630">J56+$CY56</f>
        <v>0.63</v>
      </c>
      <c r="L56" s="144">
        <f t="shared" ref="L56" si="631">K56+$CY56</f>
        <v>0.84</v>
      </c>
      <c r="M56" s="144">
        <f t="shared" ref="M56" si="632">L56+$CY56</f>
        <v>1.05</v>
      </c>
      <c r="N56" s="144">
        <f t="shared" ref="N56" si="633">M56+$CY56</f>
        <v>1.26</v>
      </c>
      <c r="O56" s="144">
        <f t="shared" ref="O56" si="634">N56+$CY56</f>
        <v>1.47</v>
      </c>
      <c r="P56" s="144">
        <f t="shared" ref="P56" si="635">O56+$CY56</f>
        <v>1.68</v>
      </c>
      <c r="Q56" s="144">
        <f t="shared" ref="Q56" si="636">P56+$CY56</f>
        <v>1.89</v>
      </c>
      <c r="R56" s="144">
        <f t="shared" ref="R56" si="637">Q56+$CY56</f>
        <v>2.1</v>
      </c>
      <c r="S56" s="144">
        <f t="shared" ref="S56" si="638">R56+$CY56</f>
        <v>2.31</v>
      </c>
      <c r="T56" s="144">
        <f t="shared" ref="T56" si="639">S56+$CY56</f>
        <v>2.52</v>
      </c>
      <c r="U56" s="144">
        <f t="shared" ref="U56" si="640">T56+$CY56</f>
        <v>2.73</v>
      </c>
      <c r="V56" s="144">
        <f t="shared" ref="V56" si="641">U56+$CY56</f>
        <v>2.94</v>
      </c>
      <c r="W56" s="144">
        <f t="shared" ref="W56" si="642">V56+$CY56</f>
        <v>3.15</v>
      </c>
      <c r="X56" s="144">
        <f t="shared" ref="X56" si="643">W56+$CY56</f>
        <v>3.36</v>
      </c>
      <c r="Y56" s="144">
        <f t="shared" ref="Y56" si="644">X56+$CY56</f>
        <v>3.57</v>
      </c>
      <c r="Z56" s="144">
        <f t="shared" ref="Z56" si="645">Y56+$CY56</f>
        <v>3.78</v>
      </c>
      <c r="AA56" s="144">
        <f t="shared" ref="AA56" si="646">Z56+$CY56</f>
        <v>3.9899999999999998</v>
      </c>
      <c r="AB56" s="144">
        <f t="shared" ref="AB56" si="647">AA56+$CY56</f>
        <v>4.2</v>
      </c>
      <c r="AC56" s="144">
        <f t="shared" ref="AC56" si="648">AB56+$CY56</f>
        <v>4.41</v>
      </c>
      <c r="AD56" s="144">
        <f t="shared" ref="AD56" si="649">AC56+$CY56</f>
        <v>4.62</v>
      </c>
      <c r="AE56" s="144">
        <f t="shared" ref="AE56" si="650">AD56+$CY56</f>
        <v>4.83</v>
      </c>
      <c r="AF56" s="144">
        <f t="shared" ref="AF56" si="651">AE56+$CY56</f>
        <v>5.04</v>
      </c>
      <c r="AG56" s="144">
        <f t="shared" ref="AG56" si="652">AF56+$CY56</f>
        <v>5.25</v>
      </c>
      <c r="AH56" s="144">
        <f t="shared" ref="AH56" si="653">AG56+$CY56</f>
        <v>5.46</v>
      </c>
      <c r="AI56" s="144">
        <f t="shared" ref="AI56" si="654">AH56+$CY56</f>
        <v>5.67</v>
      </c>
      <c r="AJ56" s="144">
        <f t="shared" ref="AJ56" si="655">AI56+$CY56</f>
        <v>5.88</v>
      </c>
      <c r="AK56" s="144">
        <f t="shared" ref="AK56" si="656">AJ56+$CY56</f>
        <v>6.09</v>
      </c>
      <c r="AL56" s="144">
        <f t="shared" ref="AL56" si="657">AK56+$CY56</f>
        <v>6.3</v>
      </c>
      <c r="AM56" s="144">
        <f t="shared" ref="AM56" si="658">AL56+$CY56</f>
        <v>6.51</v>
      </c>
      <c r="AN56" s="144">
        <f t="shared" ref="AN56" si="659">AM56+$CY56</f>
        <v>6.72</v>
      </c>
      <c r="AO56" s="144">
        <f t="shared" ref="AO56" si="660">AN56+$CY56</f>
        <v>6.93</v>
      </c>
      <c r="AP56" s="144">
        <f t="shared" ref="AP56" si="661">AO56+$CY56</f>
        <v>7.14</v>
      </c>
      <c r="AQ56" s="144">
        <f t="shared" ref="AQ56" si="662">AP56+$CY56</f>
        <v>7.35</v>
      </c>
      <c r="AR56" s="144">
        <f t="shared" ref="AR56" si="663">AQ56+$CY56</f>
        <v>7.56</v>
      </c>
      <c r="AS56" s="144">
        <f t="shared" ref="AS56" si="664">AR56+$CY56</f>
        <v>7.77</v>
      </c>
      <c r="AT56" s="144">
        <f t="shared" ref="AT56" si="665">AS56+$CY56</f>
        <v>7.9799999999999995</v>
      </c>
      <c r="AU56" s="144">
        <f t="shared" ref="AU56" si="666">AT56+$CY56</f>
        <v>8.19</v>
      </c>
      <c r="AV56" s="144">
        <f t="shared" ref="AV56" si="667">AU56+$CY56</f>
        <v>8.4</v>
      </c>
      <c r="AW56" s="144">
        <f t="shared" ref="AW56" si="668">AV56+$CY56</f>
        <v>8.6100000000000012</v>
      </c>
      <c r="AX56" s="144">
        <f t="shared" ref="AX56" si="669">AW56+$CY56</f>
        <v>8.8200000000000021</v>
      </c>
      <c r="AY56" s="144">
        <f t="shared" ref="AY56" si="670">AX56+$CY56</f>
        <v>9.0300000000000029</v>
      </c>
      <c r="AZ56" s="144">
        <f t="shared" ref="AZ56" si="671">AY56+$CY56</f>
        <v>9.2400000000000038</v>
      </c>
      <c r="BA56" s="144">
        <f t="shared" ref="BA56" si="672">AZ56+$CY56</f>
        <v>9.4500000000000046</v>
      </c>
      <c r="BB56" s="144">
        <f t="shared" ref="BB56" si="673">BA56+$CY56</f>
        <v>9.6600000000000055</v>
      </c>
      <c r="BC56" s="144">
        <f t="shared" ref="BC56" si="674">BB56+$CY56</f>
        <v>9.8700000000000063</v>
      </c>
      <c r="BD56" s="144">
        <f t="shared" ref="BD56" si="675">BC56+$CY56</f>
        <v>10.080000000000007</v>
      </c>
      <c r="BE56" s="144">
        <f t="shared" ref="BE56" si="676">BD56+$CY56</f>
        <v>10.290000000000008</v>
      </c>
      <c r="BF56" s="144">
        <f t="shared" ref="BF56" si="677">BE56+$CY56</f>
        <v>10.500000000000009</v>
      </c>
      <c r="BG56" s="144">
        <f t="shared" ref="BG56" si="678">BF56+$CY56</f>
        <v>10.71000000000001</v>
      </c>
      <c r="BH56" s="144">
        <f t="shared" ref="BH56" si="679">BG56+$CY56</f>
        <v>10.920000000000011</v>
      </c>
      <c r="BI56" s="144">
        <f t="shared" ref="BI56" si="680">BH56+$CY56</f>
        <v>11.130000000000011</v>
      </c>
      <c r="BJ56" s="144">
        <f t="shared" ref="BJ56" si="681">BI56+$CY56</f>
        <v>11.340000000000012</v>
      </c>
      <c r="BK56" s="144">
        <f t="shared" ref="BK56" si="682">BJ56+$CY56</f>
        <v>11.550000000000013</v>
      </c>
      <c r="BL56" s="144">
        <f t="shared" ref="BL56" si="683">BK56+$CY56</f>
        <v>11.760000000000014</v>
      </c>
      <c r="BM56" s="144">
        <f t="shared" ref="BM56" si="684">BL56+$CY56</f>
        <v>11.970000000000015</v>
      </c>
      <c r="BN56" s="144">
        <f t="shared" ref="BN56" si="685">BM56+$CY56</f>
        <v>12.180000000000016</v>
      </c>
      <c r="BO56" s="144">
        <f t="shared" ref="BO56" si="686">BN56+$CY56</f>
        <v>12.390000000000017</v>
      </c>
      <c r="BP56" s="144">
        <f t="shared" ref="BP56" si="687">BO56+$CY56</f>
        <v>12.600000000000017</v>
      </c>
      <c r="BQ56" s="144">
        <f t="shared" ref="BQ56" si="688">BP56+$CY56</f>
        <v>12.810000000000018</v>
      </c>
      <c r="BR56" s="144">
        <f t="shared" ref="BR56" si="689">BQ56+$CY56</f>
        <v>13.020000000000019</v>
      </c>
      <c r="BS56" s="144">
        <f t="shared" ref="BS56" si="690">BR56+$CY56</f>
        <v>13.23000000000002</v>
      </c>
      <c r="BT56" s="144">
        <f t="shared" ref="BT56" si="691">BS56+$CY56</f>
        <v>13.440000000000021</v>
      </c>
      <c r="BU56" s="144">
        <f t="shared" ref="BU56" si="692">BT56+$CY56</f>
        <v>13.650000000000022</v>
      </c>
      <c r="BV56" s="144">
        <f t="shared" ref="BV56" si="693">BU56+$CY56</f>
        <v>13.860000000000023</v>
      </c>
      <c r="BW56" s="144">
        <f t="shared" ref="BW56" si="694">BV56+$CY56</f>
        <v>14.070000000000023</v>
      </c>
      <c r="BX56" s="147">
        <f t="shared" ref="BX56" si="695">BW56+$CY56</f>
        <v>14.280000000000024</v>
      </c>
      <c r="CY56" s="67">
        <f>ROUND(MAX(DA59:DA68)/(BX$3-3),2)</f>
        <v>0.21</v>
      </c>
      <c r="CZ56" s="72" t="s">
        <v>35</v>
      </c>
      <c r="DA56" s="73"/>
      <c r="DB56" s="119"/>
    </row>
    <row r="57" spans="1:106" s="118" customFormat="1" ht="16.5" customHeight="1" x14ac:dyDescent="0.3">
      <c r="A57" s="75"/>
      <c r="B57" s="68"/>
      <c r="C57" s="68"/>
      <c r="D57" s="68"/>
      <c r="E57" s="68"/>
      <c r="F57" s="68"/>
      <c r="G57" s="120"/>
      <c r="H57" s="77" t="s">
        <v>138</v>
      </c>
      <c r="I57" s="121" t="str">
        <f>IF(OR(I58=$CY58,J58=$CY58,K58=$CY58,L58=$CY58),$DA59,"")</f>
        <v/>
      </c>
      <c r="J57" s="121"/>
      <c r="K57" s="121"/>
      <c r="L57" s="121"/>
      <c r="M57" s="121" t="str">
        <f>IF(OR(M58=$CY58,N58=$CY58,O58=$CY58,P58=$CY58),$DA59,"")</f>
        <v/>
      </c>
      <c r="N57" s="121"/>
      <c r="O57" s="121"/>
      <c r="P57" s="121"/>
      <c r="Q57" s="121" t="str">
        <f>IF(OR(Q58=$CY58,R58=$CY58,S58=$CY58,T58=$CY58),$DA59,"")</f>
        <v/>
      </c>
      <c r="R57" s="121"/>
      <c r="S57" s="121"/>
      <c r="T57" s="121"/>
      <c r="U57" s="121" t="str">
        <f>IF(OR(U58=$CY58,V58=$CY58,W58=$CY58,X58=$CY58),$DA59,"")</f>
        <v/>
      </c>
      <c r="V57" s="121"/>
      <c r="W57" s="121"/>
      <c r="X57" s="121"/>
      <c r="Y57" s="121" t="str">
        <f>IF(OR(Y58=$CY58,Z58=$CY58,AA58=$CY58,AB58=$CY58),$DA59,"")</f>
        <v/>
      </c>
      <c r="Z57" s="121"/>
      <c r="AA57" s="121"/>
      <c r="AB57" s="121"/>
      <c r="AC57" s="121" t="str">
        <f>IF(OR(AC58=$CY58,AD58=$CY58,AE58=$CY58,AF58=$CY58),$DA59,"")</f>
        <v/>
      </c>
      <c r="AD57" s="121"/>
      <c r="AE57" s="121"/>
      <c r="AF57" s="121"/>
      <c r="AG57" s="121" t="str">
        <f>IF(OR(AG58=$CY58,AH58=$CY58,AI58=$CY58,AJ58=$CY58),$DA59,"")</f>
        <v/>
      </c>
      <c r="AH57" s="121"/>
      <c r="AI57" s="121"/>
      <c r="AJ57" s="121"/>
      <c r="AK57" s="121" t="str">
        <f>IF(OR(AK58=$CY58,AL58=$CY58,AM58=$CY58,AN58=$CY58),$DA59,"")</f>
        <v/>
      </c>
      <c r="AL57" s="121"/>
      <c r="AM57" s="121"/>
      <c r="AN57" s="121"/>
      <c r="AO57" s="121" t="str">
        <f>IF(OR(AO58=$CY58,AP58=$CY58,AQ58=$CY58,AR58=$CY58),$DA59,"")</f>
        <v/>
      </c>
      <c r="AP57" s="121"/>
      <c r="AQ57" s="121"/>
      <c r="AR57" s="121"/>
      <c r="AS57" s="121" t="str">
        <f>IF(OR(AS58=$CY58,AT58=$CY58,AU58=$CY58,AV58=$CY58),$DA59,"")</f>
        <v/>
      </c>
      <c r="AT57" s="121"/>
      <c r="AU57" s="121"/>
      <c r="AV57" s="121"/>
      <c r="AW57" s="121" t="str">
        <f>IF(OR(AW58=$CY58,AX58=$CY58,AY58=$CY58,AZ58=$CY58),$DA59,"")</f>
        <v/>
      </c>
      <c r="AX57" s="121"/>
      <c r="AY57" s="121"/>
      <c r="AZ57" s="121"/>
      <c r="BA57" s="121" t="str">
        <f>IF(OR(BA58=$CY58,BB58=$CY58,BC58=$CY58,BD58=$CY58),$DA59,"")</f>
        <v/>
      </c>
      <c r="BB57" s="121"/>
      <c r="BC57" s="121"/>
      <c r="BD57" s="121"/>
      <c r="BE57" s="121" t="str">
        <f>IF(OR(BE58=$CY58,BF58=$CY58,BG58=$CY58,BH58=$CY58),$DA59,"")</f>
        <v/>
      </c>
      <c r="BF57" s="121"/>
      <c r="BG57" s="121"/>
      <c r="BH57" s="121"/>
      <c r="BI57" s="121" t="str">
        <f>IF(OR(BI58=$CY58,BJ58=$CY58,BK58=$CY58,BL58=$CY58),$DA59,"")</f>
        <v/>
      </c>
      <c r="BJ57" s="121"/>
      <c r="BK57" s="121"/>
      <c r="BL57" s="121"/>
      <c r="BM57" s="121" t="str">
        <f>IF(OR(BM58=$CY58,BN58=$CY58,BO58=$CY58,BP58=$CY58),$DA59,"")</f>
        <v/>
      </c>
      <c r="BN57" s="121"/>
      <c r="BO57" s="121"/>
      <c r="BP57" s="121"/>
      <c r="BQ57" s="121">
        <f>IF(OR(BQ58=$CY58,BR58=$CY58,BS58=$CY58,BT58=$CY58),$DA59,"")</f>
        <v>13.5</v>
      </c>
      <c r="BR57" s="121"/>
      <c r="BS57" s="121"/>
      <c r="BT57" s="121"/>
      <c r="BU57" s="121" t="str">
        <f>IF(OR(BU58=$CY58,BV58=$CY58,BW58=$CY58,BX58=$CY58),$DA59,"")</f>
        <v/>
      </c>
      <c r="BV57" s="121"/>
      <c r="BW57" s="121"/>
      <c r="BX57" s="122"/>
      <c r="CY57" s="23"/>
      <c r="CZ57" s="123"/>
      <c r="DA57" s="124"/>
      <c r="DB57" s="119"/>
    </row>
    <row r="58" spans="1:106" s="54" customFormat="1" ht="14.15" customHeight="1" x14ac:dyDescent="0.35">
      <c r="A58" s="75" t="s">
        <v>89</v>
      </c>
      <c r="B58" s="80" t="s">
        <v>137</v>
      </c>
      <c r="C58" s="80"/>
      <c r="D58" s="80"/>
      <c r="E58" s="80"/>
      <c r="F58" s="80"/>
      <c r="G58" s="141"/>
      <c r="H58" s="120"/>
      <c r="I58" s="81" t="str">
        <f t="shared" ref="I58" si="696">IF(AND($DA59&gt;H56+$CY56/2,$DA59&lt;J56-$CY56/2),$CY58,"")</f>
        <v/>
      </c>
      <c r="J58" s="81" t="str">
        <f t="shared" ref="J58" si="697">IF(AND($DA59&gt;I56+$CY56/2,$DA59&lt;K56-$CY56/2),$CY58,"")</f>
        <v/>
      </c>
      <c r="K58" s="81" t="str">
        <f t="shared" ref="K58" si="698">IF(AND($DA59&gt;J56+$CY56/2,$DA59&lt;L56-$CY56/2),$CY58,"")</f>
        <v/>
      </c>
      <c r="L58" s="81" t="str">
        <f t="shared" ref="L58" si="699">IF(AND($DA59&gt;K56+$CY56/2,$DA59&lt;M56-$CY56/2),$CY58,"")</f>
        <v/>
      </c>
      <c r="M58" s="81" t="str">
        <f t="shared" ref="M58" si="700">IF(AND($DA59&gt;L56+$CY56/2,$DA59&lt;N56-$CY56/2),$CY58,"")</f>
        <v/>
      </c>
      <c r="N58" s="81" t="str">
        <f t="shared" ref="N58" si="701">IF(AND($DA59&gt;M56+$CY56/2,$DA59&lt;O56-$CY56/2),$CY58,"")</f>
        <v/>
      </c>
      <c r="O58" s="81" t="str">
        <f t="shared" ref="O58" si="702">IF(AND($DA59&gt;N56+$CY56/2,$DA59&lt;P56-$CY56/2),$CY58,"")</f>
        <v/>
      </c>
      <c r="P58" s="81" t="str">
        <f t="shared" ref="P58" si="703">IF(AND($DA59&gt;O56+$CY56/2,$DA59&lt;Q56-$CY56/2),$CY58,"")</f>
        <v/>
      </c>
      <c r="Q58" s="81" t="str">
        <f t="shared" ref="Q58" si="704">IF(AND($DA59&gt;P56+$CY56/2,$DA59&lt;R56-$CY56/2),$CY58,"")</f>
        <v/>
      </c>
      <c r="R58" s="81" t="str">
        <f t="shared" ref="R58" si="705">IF(AND($DA59&gt;Q56+$CY56/2,$DA59&lt;S56-$CY56/2),$CY58,"")</f>
        <v/>
      </c>
      <c r="S58" s="81" t="str">
        <f t="shared" ref="S58" si="706">IF(AND($DA59&gt;R56+$CY56/2,$DA59&lt;T56-$CY56/2),$CY58,"")</f>
        <v/>
      </c>
      <c r="T58" s="81" t="str">
        <f t="shared" ref="T58" si="707">IF(AND($DA59&gt;S56+$CY56/2,$DA59&lt;U56-$CY56/2),$CY58,"")</f>
        <v/>
      </c>
      <c r="U58" s="81" t="str">
        <f t="shared" ref="U58" si="708">IF(AND($DA59&gt;T56+$CY56/2,$DA59&lt;V56-$CY56/2),$CY58,"")</f>
        <v/>
      </c>
      <c r="V58" s="81" t="str">
        <f t="shared" ref="V58" si="709">IF(AND($DA59&gt;U56+$CY56/2,$DA59&lt;W56-$CY56/2),$CY58,"")</f>
        <v/>
      </c>
      <c r="W58" s="81" t="str">
        <f t="shared" ref="W58" si="710">IF(AND($DA59&gt;V56+$CY56/2,$DA59&lt;X56-$CY56/2),$CY58,"")</f>
        <v/>
      </c>
      <c r="X58" s="81" t="str">
        <f t="shared" ref="X58" si="711">IF(AND($DA59&gt;W56+$CY56/2,$DA59&lt;Y56-$CY56/2),$CY58,"")</f>
        <v/>
      </c>
      <c r="Y58" s="81" t="str">
        <f t="shared" ref="Y58" si="712">IF(AND($DA59&gt;X56+$CY56/2,$DA59&lt;Z56-$CY56/2),$CY58,"")</f>
        <v/>
      </c>
      <c r="Z58" s="81" t="str">
        <f t="shared" ref="Z58" si="713">IF(AND($DA59&gt;Y56+$CY56/2,$DA59&lt;AA56-$CY56/2),$CY58,"")</f>
        <v/>
      </c>
      <c r="AA58" s="81" t="str">
        <f t="shared" ref="AA58" si="714">IF(AND($DA59&gt;Z56+$CY56/2,$DA59&lt;AB56-$CY56/2),$CY58,"")</f>
        <v/>
      </c>
      <c r="AB58" s="81" t="str">
        <f t="shared" ref="AB58" si="715">IF(AND($DA59&gt;AA56+$CY56/2,$DA59&lt;AC56-$CY56/2),$CY58,"")</f>
        <v/>
      </c>
      <c r="AC58" s="81" t="str">
        <f t="shared" ref="AC58" si="716">IF(AND($DA59&gt;AB56+$CY56/2,$DA59&lt;AD56-$CY56/2),$CY58,"")</f>
        <v/>
      </c>
      <c r="AD58" s="81" t="str">
        <f t="shared" ref="AD58" si="717">IF(AND($DA59&gt;AC56+$CY56/2,$DA59&lt;AE56-$CY56/2),$CY58,"")</f>
        <v/>
      </c>
      <c r="AE58" s="81" t="str">
        <f t="shared" ref="AE58" si="718">IF(AND($DA59&gt;AD56+$CY56/2,$DA59&lt;AF56-$CY56/2),$CY58,"")</f>
        <v/>
      </c>
      <c r="AF58" s="81" t="str">
        <f t="shared" ref="AF58" si="719">IF(AND($DA59&gt;AE56+$CY56/2,$DA59&lt;AG56-$CY56/2),$CY58,"")</f>
        <v/>
      </c>
      <c r="AG58" s="81" t="str">
        <f t="shared" ref="AG58" si="720">IF(AND($DA59&gt;AF56+$CY56/2,$DA59&lt;AH56-$CY56/2),$CY58,"")</f>
        <v/>
      </c>
      <c r="AH58" s="81" t="str">
        <f t="shared" ref="AH58" si="721">IF(AND($DA59&gt;AG56+$CY56/2,$DA59&lt;AI56-$CY56/2),$CY58,"")</f>
        <v/>
      </c>
      <c r="AI58" s="81" t="str">
        <f t="shared" ref="AI58" si="722">IF(AND($DA59&gt;AH56+$CY56/2,$DA59&lt;AJ56-$CY56/2),$CY58,"")</f>
        <v/>
      </c>
      <c r="AJ58" s="81" t="str">
        <f t="shared" ref="AJ58" si="723">IF(AND($DA59&gt;AI56+$CY56/2,$DA59&lt;AK56-$CY56/2),$CY58,"")</f>
        <v/>
      </c>
      <c r="AK58" s="81" t="str">
        <f t="shared" ref="AK58" si="724">IF(AND($DA59&gt;AJ56+$CY56/2,$DA59&lt;AL56-$CY56/2),$CY58,"")</f>
        <v/>
      </c>
      <c r="AL58" s="81" t="str">
        <f t="shared" ref="AL58" si="725">IF(AND($DA59&gt;AK56+$CY56/2,$DA59&lt;AM56-$CY56/2),$CY58,"")</f>
        <v/>
      </c>
      <c r="AM58" s="81" t="str">
        <f t="shared" ref="AM58" si="726">IF(AND($DA59&gt;AL56+$CY56/2,$DA59&lt;AN56-$CY56/2),$CY58,"")</f>
        <v/>
      </c>
      <c r="AN58" s="81" t="str">
        <f t="shared" ref="AN58" si="727">IF(AND($DA59&gt;AM56+$CY56/2,$DA59&lt;AO56-$CY56/2),$CY58,"")</f>
        <v/>
      </c>
      <c r="AO58" s="81" t="str">
        <f t="shared" ref="AO58" si="728">IF(AND($DA59&gt;AN56+$CY56/2,$DA59&lt;AP56-$CY56/2),$CY58,"")</f>
        <v/>
      </c>
      <c r="AP58" s="81" t="str">
        <f t="shared" ref="AP58" si="729">IF(AND($DA59&gt;AO56+$CY56/2,$DA59&lt;AQ56-$CY56/2),$CY58,"")</f>
        <v/>
      </c>
      <c r="AQ58" s="81" t="str">
        <f t="shared" ref="AQ58" si="730">IF(AND($DA59&gt;AP56+$CY56/2,$DA59&lt;AR56-$CY56/2),$CY58,"")</f>
        <v/>
      </c>
      <c r="AR58" s="81" t="str">
        <f t="shared" ref="AR58" si="731">IF(AND($DA59&gt;AQ56+$CY56/2,$DA59&lt;AS56-$CY56/2),$CY58,"")</f>
        <v/>
      </c>
      <c r="AS58" s="81" t="str">
        <f t="shared" ref="AS58" si="732">IF(AND($DA59&gt;AR56+$CY56/2,$DA59&lt;AT56-$CY56/2),$CY58,"")</f>
        <v/>
      </c>
      <c r="AT58" s="81" t="str">
        <f t="shared" ref="AT58" si="733">IF(AND($DA59&gt;AS56+$CY56/2,$DA59&lt;AU56-$CY56/2),$CY58,"")</f>
        <v/>
      </c>
      <c r="AU58" s="81" t="str">
        <f t="shared" ref="AU58" si="734">IF(AND($DA59&gt;AT56+$CY56/2,$DA59&lt;AV56-$CY56/2),$CY58,"")</f>
        <v/>
      </c>
      <c r="AV58" s="81" t="str">
        <f t="shared" ref="AV58" si="735">IF(AND($DA59&gt;AU56+$CY56/2,$DA59&lt;AW56-$CY56/2),$CY58,"")</f>
        <v/>
      </c>
      <c r="AW58" s="81" t="str">
        <f t="shared" ref="AW58" si="736">IF(AND($DA59&gt;AV56+$CY56/2,$DA59&lt;AX56-$CY56/2),$CY58,"")</f>
        <v/>
      </c>
      <c r="AX58" s="81" t="str">
        <f t="shared" ref="AX58" si="737">IF(AND($DA59&gt;AW56+$CY56/2,$DA59&lt;AY56-$CY56/2),$CY58,"")</f>
        <v/>
      </c>
      <c r="AY58" s="81" t="str">
        <f t="shared" ref="AY58" si="738">IF(AND($DA59&gt;AX56+$CY56/2,$DA59&lt;AZ56-$CY56/2),$CY58,"")</f>
        <v/>
      </c>
      <c r="AZ58" s="81" t="str">
        <f t="shared" ref="AZ58" si="739">IF(AND($DA59&gt;AY56+$CY56/2,$DA59&lt;BA56-$CY56/2),$CY58,"")</f>
        <v/>
      </c>
      <c r="BA58" s="81" t="str">
        <f t="shared" ref="BA58" si="740">IF(AND($DA59&gt;AZ56+$CY56/2,$DA59&lt;BB56-$CY56/2),$CY58,"")</f>
        <v/>
      </c>
      <c r="BB58" s="81" t="str">
        <f t="shared" ref="BB58" si="741">IF(AND($DA59&gt;BA56+$CY56/2,$DA59&lt;BC56-$CY56/2),$CY58,"")</f>
        <v/>
      </c>
      <c r="BC58" s="81" t="str">
        <f t="shared" ref="BC58" si="742">IF(AND($DA59&gt;BB56+$CY56/2,$DA59&lt;BD56-$CY56/2),$CY58,"")</f>
        <v/>
      </c>
      <c r="BD58" s="81" t="str">
        <f t="shared" ref="BD58" si="743">IF(AND($DA59&gt;BC56+$CY56/2,$DA59&lt;BE56-$CY56/2),$CY58,"")</f>
        <v/>
      </c>
      <c r="BE58" s="81" t="str">
        <f t="shared" ref="BE58" si="744">IF(AND($DA59&gt;BD56+$CY56/2,$DA59&lt;BF56-$CY56/2),$CY58,"")</f>
        <v/>
      </c>
      <c r="BF58" s="81" t="str">
        <f t="shared" ref="BF58" si="745">IF(AND($DA59&gt;BE56+$CY56/2,$DA59&lt;BG56-$CY56/2),$CY58,"")</f>
        <v/>
      </c>
      <c r="BG58" s="81" t="str">
        <f t="shared" ref="BG58" si="746">IF(AND($DA59&gt;BF56+$CY56/2,$DA59&lt;BH56-$CY56/2),$CY58,"")</f>
        <v/>
      </c>
      <c r="BH58" s="81" t="str">
        <f t="shared" ref="BH58" si="747">IF(AND($DA59&gt;BG56+$CY56/2,$DA59&lt;BI56-$CY56/2),$CY58,"")</f>
        <v/>
      </c>
      <c r="BI58" s="81" t="str">
        <f t="shared" ref="BI58" si="748">IF(AND($DA59&gt;BH56+$CY56/2,$DA59&lt;BJ56-$CY56/2),$CY58,"")</f>
        <v/>
      </c>
      <c r="BJ58" s="81" t="str">
        <f t="shared" ref="BJ58" si="749">IF(AND($DA59&gt;BI56+$CY56/2,$DA59&lt;BK56-$CY56/2),$CY58,"")</f>
        <v/>
      </c>
      <c r="BK58" s="81" t="str">
        <f t="shared" ref="BK58" si="750">IF(AND($DA59&gt;BJ56+$CY56/2,$DA59&lt;BL56-$CY56/2),$CY58,"")</f>
        <v/>
      </c>
      <c r="BL58" s="81" t="str">
        <f t="shared" ref="BL58" si="751">IF(AND($DA59&gt;BK56+$CY56/2,$DA59&lt;BM56-$CY56/2),$CY58,"")</f>
        <v/>
      </c>
      <c r="BM58" s="81" t="str">
        <f t="shared" ref="BM58" si="752">IF(AND($DA59&gt;BL56+$CY56/2,$DA59&lt;BN56-$CY56/2),$CY58,"")</f>
        <v/>
      </c>
      <c r="BN58" s="81" t="str">
        <f t="shared" ref="BN58" si="753">IF(AND($DA59&gt;BM56+$CY56/2,$DA59&lt;BO56-$CY56/2),$CY58,"")</f>
        <v/>
      </c>
      <c r="BO58" s="81" t="str">
        <f t="shared" ref="BO58" si="754">IF(AND($DA59&gt;BN56+$CY56/2,$DA59&lt;BP56-$CY56/2),$CY58,"")</f>
        <v/>
      </c>
      <c r="BP58" s="81" t="str">
        <f t="shared" ref="BP58" si="755">IF(AND($DA59&gt;BO56+$CY56/2,$DA59&lt;BQ56-$CY56/2),$CY58,"")</f>
        <v/>
      </c>
      <c r="BQ58" s="81" t="str">
        <f t="shared" ref="BQ58" si="756">IF(AND($DA59&gt;BP56+$CY56/2,$DA59&lt;BR56-$CY56/2),$CY58,"")</f>
        <v/>
      </c>
      <c r="BR58" s="81" t="str">
        <f t="shared" ref="BR58" si="757">IF(AND($DA59&gt;BQ56+$CY56/2,$DA59&lt;BS56-$CY56/2),$CY58,"")</f>
        <v/>
      </c>
      <c r="BS58" s="81" t="str">
        <f t="shared" ref="BS58" si="758">IF(AND($DA59&gt;BR56+$CY56/2,$DA59&lt;BT56-$CY56/2),$CY58,"")</f>
        <v/>
      </c>
      <c r="BT58" s="81" t="str">
        <f t="shared" ref="BT58" si="759">IF(AND($DA59&gt;BS56+$CY56/2,$DA59&lt;BU56-$CY56/2),$CY58,"")</f>
        <v>▼</v>
      </c>
      <c r="BU58" s="81" t="str">
        <f t="shared" ref="BU58" si="760">IF(AND($DA59&gt;BT56+$CY56/2,$DA59&lt;BV56-$CY56/2),$CY58,"")</f>
        <v/>
      </c>
      <c r="BV58" s="81" t="str">
        <f t="shared" ref="BV58" si="761">IF(AND($DA59&gt;BU56+$CY56/2,$DA59&lt;BW56-$CY56/2),$CY58,"")</f>
        <v/>
      </c>
      <c r="BW58" s="81" t="str">
        <f t="shared" ref="BW58" si="762">IF(AND($DA59&gt;BV56+$CY56/2,$DA59&lt;BX56-$CY56/2),$CY58,"")</f>
        <v/>
      </c>
      <c r="BX58" s="82"/>
      <c r="CY58" s="54" t="s">
        <v>5</v>
      </c>
      <c r="CZ58" s="41" t="s">
        <v>86</v>
      </c>
      <c r="DA58" s="83" t="s">
        <v>82</v>
      </c>
      <c r="DB58" s="114"/>
    </row>
    <row r="59" spans="1:106" s="93" customFormat="1" ht="14.15" customHeight="1" x14ac:dyDescent="0.35">
      <c r="A59" s="84"/>
      <c r="B59" s="85"/>
      <c r="C59" s="85"/>
      <c r="D59" s="85"/>
      <c r="E59" s="85"/>
      <c r="F59" s="85"/>
      <c r="G59" s="127">
        <f>CZ59</f>
        <v>7.1892739800000003</v>
      </c>
      <c r="H59" s="128"/>
      <c r="I59" s="88" t="str">
        <f t="shared" ref="I59:BT59" si="763">IF(I56-$CY56/2&lt;$CZ59,$CY59,IF(I56-$CY56/2&gt;$DA59,$DB59,""))</f>
        <v>v</v>
      </c>
      <c r="J59" s="89" t="str">
        <f t="shared" si="763"/>
        <v>v</v>
      </c>
      <c r="K59" s="89" t="str">
        <f t="shared" si="763"/>
        <v>v</v>
      </c>
      <c r="L59" s="89" t="str">
        <f t="shared" si="763"/>
        <v>v</v>
      </c>
      <c r="M59" s="89" t="str">
        <f t="shared" si="763"/>
        <v>v</v>
      </c>
      <c r="N59" s="89" t="str">
        <f t="shared" si="763"/>
        <v>v</v>
      </c>
      <c r="O59" s="89" t="str">
        <f t="shared" si="763"/>
        <v>v</v>
      </c>
      <c r="P59" s="89" t="str">
        <f t="shared" si="763"/>
        <v>v</v>
      </c>
      <c r="Q59" s="89" t="str">
        <f t="shared" si="763"/>
        <v>v</v>
      </c>
      <c r="R59" s="89" t="str">
        <f t="shared" si="763"/>
        <v>v</v>
      </c>
      <c r="S59" s="89" t="str">
        <f t="shared" si="763"/>
        <v>v</v>
      </c>
      <c r="T59" s="89" t="str">
        <f t="shared" si="763"/>
        <v>v</v>
      </c>
      <c r="U59" s="89" t="str">
        <f t="shared" si="763"/>
        <v>v</v>
      </c>
      <c r="V59" s="89" t="str">
        <f t="shared" si="763"/>
        <v>v</v>
      </c>
      <c r="W59" s="89" t="str">
        <f t="shared" si="763"/>
        <v>v</v>
      </c>
      <c r="X59" s="89" t="str">
        <f t="shared" si="763"/>
        <v>v</v>
      </c>
      <c r="Y59" s="89" t="str">
        <f t="shared" si="763"/>
        <v>v</v>
      </c>
      <c r="Z59" s="89" t="str">
        <f t="shared" si="763"/>
        <v>v</v>
      </c>
      <c r="AA59" s="89" t="str">
        <f t="shared" si="763"/>
        <v>v</v>
      </c>
      <c r="AB59" s="89" t="str">
        <f t="shared" si="763"/>
        <v>v</v>
      </c>
      <c r="AC59" s="89" t="str">
        <f t="shared" si="763"/>
        <v>v</v>
      </c>
      <c r="AD59" s="89" t="str">
        <f t="shared" si="763"/>
        <v>v</v>
      </c>
      <c r="AE59" s="89" t="str">
        <f t="shared" si="763"/>
        <v>v</v>
      </c>
      <c r="AF59" s="89" t="str">
        <f t="shared" si="763"/>
        <v>v</v>
      </c>
      <c r="AG59" s="89" t="str">
        <f t="shared" si="763"/>
        <v>v</v>
      </c>
      <c r="AH59" s="89" t="str">
        <f t="shared" si="763"/>
        <v>v</v>
      </c>
      <c r="AI59" s="89" t="str">
        <f t="shared" si="763"/>
        <v>v</v>
      </c>
      <c r="AJ59" s="89" t="str">
        <f t="shared" si="763"/>
        <v>v</v>
      </c>
      <c r="AK59" s="89" t="str">
        <f t="shared" si="763"/>
        <v>v</v>
      </c>
      <c r="AL59" s="89" t="str">
        <f t="shared" si="763"/>
        <v>v</v>
      </c>
      <c r="AM59" s="89" t="str">
        <f t="shared" si="763"/>
        <v>v</v>
      </c>
      <c r="AN59" s="89" t="str">
        <f t="shared" si="763"/>
        <v>v</v>
      </c>
      <c r="AO59" s="89" t="str">
        <f t="shared" si="763"/>
        <v>v</v>
      </c>
      <c r="AP59" s="89" t="str">
        <f t="shared" si="763"/>
        <v>v</v>
      </c>
      <c r="AQ59" s="89" t="str">
        <f t="shared" si="763"/>
        <v/>
      </c>
      <c r="AR59" s="89" t="str">
        <f t="shared" si="763"/>
        <v/>
      </c>
      <c r="AS59" s="89" t="str">
        <f t="shared" si="763"/>
        <v/>
      </c>
      <c r="AT59" s="89" t="str">
        <f t="shared" si="763"/>
        <v/>
      </c>
      <c r="AU59" s="89" t="str">
        <f t="shared" si="763"/>
        <v/>
      </c>
      <c r="AV59" s="89" t="str">
        <f t="shared" si="763"/>
        <v/>
      </c>
      <c r="AW59" s="89" t="str">
        <f t="shared" si="763"/>
        <v/>
      </c>
      <c r="AX59" s="89" t="str">
        <f t="shared" si="763"/>
        <v/>
      </c>
      <c r="AY59" s="89" t="str">
        <f t="shared" si="763"/>
        <v/>
      </c>
      <c r="AZ59" s="89" t="str">
        <f t="shared" si="763"/>
        <v/>
      </c>
      <c r="BA59" s="89" t="str">
        <f t="shared" si="763"/>
        <v/>
      </c>
      <c r="BB59" s="89" t="str">
        <f t="shared" si="763"/>
        <v/>
      </c>
      <c r="BC59" s="89" t="str">
        <f t="shared" si="763"/>
        <v/>
      </c>
      <c r="BD59" s="89" t="str">
        <f t="shared" si="763"/>
        <v/>
      </c>
      <c r="BE59" s="89" t="str">
        <f t="shared" si="763"/>
        <v/>
      </c>
      <c r="BF59" s="89" t="str">
        <f t="shared" si="763"/>
        <v/>
      </c>
      <c r="BG59" s="89" t="str">
        <f t="shared" si="763"/>
        <v/>
      </c>
      <c r="BH59" s="89" t="str">
        <f t="shared" si="763"/>
        <v/>
      </c>
      <c r="BI59" s="89" t="str">
        <f t="shared" si="763"/>
        <v/>
      </c>
      <c r="BJ59" s="89" t="str">
        <f t="shared" si="763"/>
        <v/>
      </c>
      <c r="BK59" s="89" t="str">
        <f t="shared" si="763"/>
        <v/>
      </c>
      <c r="BL59" s="89" t="str">
        <f t="shared" si="763"/>
        <v/>
      </c>
      <c r="BM59" s="89" t="str">
        <f t="shared" si="763"/>
        <v/>
      </c>
      <c r="BN59" s="89" t="str">
        <f t="shared" si="763"/>
        <v/>
      </c>
      <c r="BO59" s="89" t="str">
        <f t="shared" si="763"/>
        <v/>
      </c>
      <c r="BP59" s="89" t="str">
        <f t="shared" si="763"/>
        <v/>
      </c>
      <c r="BQ59" s="89" t="str">
        <f t="shared" si="763"/>
        <v/>
      </c>
      <c r="BR59" s="89" t="str">
        <f t="shared" si="763"/>
        <v/>
      </c>
      <c r="BS59" s="89" t="str">
        <f t="shared" si="763"/>
        <v/>
      </c>
      <c r="BT59" s="89" t="str">
        <f t="shared" si="763"/>
        <v/>
      </c>
      <c r="BU59" s="89" t="str">
        <f t="shared" ref="BU59:BX59" si="764">IF(BU56-$CY56/2&lt;$CZ59,$CY59,IF(BU56-$CY56/2&gt;$DA59,$DB59,""))</f>
        <v>.</v>
      </c>
      <c r="BV59" s="89" t="str">
        <f t="shared" si="764"/>
        <v>.</v>
      </c>
      <c r="BW59" s="89" t="str">
        <f t="shared" si="764"/>
        <v>.</v>
      </c>
      <c r="BX59" s="90" t="str">
        <f t="shared" si="764"/>
        <v>.</v>
      </c>
      <c r="BY59" s="54"/>
      <c r="BZ59" s="54"/>
      <c r="CA59" s="54"/>
      <c r="CB59" s="54"/>
      <c r="CC59" s="54"/>
      <c r="CD59" s="54"/>
      <c r="CE59" s="54"/>
      <c r="CF59" s="54"/>
      <c r="CG59" s="54"/>
      <c r="CH59" s="54"/>
      <c r="CI59" s="54"/>
      <c r="CJ59" s="54"/>
      <c r="CK59" s="54"/>
      <c r="CL59" s="54"/>
      <c r="CM59" s="54"/>
      <c r="CN59" s="54"/>
      <c r="CO59" s="54"/>
      <c r="CP59" s="54"/>
      <c r="CQ59" s="54"/>
      <c r="CR59" s="54"/>
      <c r="CS59" s="54"/>
      <c r="CT59" s="54"/>
      <c r="CU59" s="54"/>
      <c r="CV59" s="54"/>
      <c r="CW59" s="54"/>
      <c r="CX59" s="54"/>
      <c r="CY59" s="54" t="s">
        <v>8</v>
      </c>
      <c r="CZ59" s="129">
        <f>INPUT!AL87</f>
        <v>7.1892739800000003</v>
      </c>
      <c r="DA59" s="130">
        <f>INPUT!AL51</f>
        <v>13.5</v>
      </c>
      <c r="DB59" s="54" t="s">
        <v>9</v>
      </c>
    </row>
    <row r="60" spans="1:106" s="101" customFormat="1" ht="14.15" customHeight="1" x14ac:dyDescent="0.35">
      <c r="A60" s="94"/>
      <c r="B60" s="95" t="s">
        <v>139</v>
      </c>
      <c r="C60" s="95"/>
      <c r="D60" s="95"/>
      <c r="E60" s="95"/>
      <c r="F60" s="95"/>
      <c r="G60" s="131">
        <f>CZ60</f>
        <v>0</v>
      </c>
      <c r="H60" s="132"/>
      <c r="I60" s="98" t="str">
        <f t="shared" ref="I60:BT60" si="765">IF(I56-$CY56/2&lt;$CZ60,$CY60,IF(I56-$CY56/2&gt;$DA60,$DB60,""))</f>
        <v/>
      </c>
      <c r="J60" s="99" t="str">
        <f t="shared" si="765"/>
        <v/>
      </c>
      <c r="K60" s="99" t="str">
        <f t="shared" si="765"/>
        <v/>
      </c>
      <c r="L60" s="99" t="str">
        <f t="shared" si="765"/>
        <v/>
      </c>
      <c r="M60" s="99" t="str">
        <f t="shared" si="765"/>
        <v/>
      </c>
      <c r="N60" s="99" t="str">
        <f t="shared" si="765"/>
        <v/>
      </c>
      <c r="O60" s="99" t="str">
        <f t="shared" si="765"/>
        <v/>
      </c>
      <c r="P60" s="99" t="str">
        <f t="shared" si="765"/>
        <v/>
      </c>
      <c r="Q60" s="99" t="str">
        <f t="shared" si="765"/>
        <v/>
      </c>
      <c r="R60" s="99" t="str">
        <f t="shared" si="765"/>
        <v/>
      </c>
      <c r="S60" s="99" t="str">
        <f t="shared" si="765"/>
        <v/>
      </c>
      <c r="T60" s="99" t="str">
        <f t="shared" si="765"/>
        <v/>
      </c>
      <c r="U60" s="99" t="str">
        <f t="shared" si="765"/>
        <v/>
      </c>
      <c r="V60" s="99" t="str">
        <f t="shared" si="765"/>
        <v/>
      </c>
      <c r="W60" s="99" t="str">
        <f t="shared" si="765"/>
        <v/>
      </c>
      <c r="X60" s="99" t="str">
        <f t="shared" si="765"/>
        <v/>
      </c>
      <c r="Y60" s="99" t="str">
        <f t="shared" si="765"/>
        <v/>
      </c>
      <c r="Z60" s="99" t="str">
        <f t="shared" si="765"/>
        <v/>
      </c>
      <c r="AA60" s="99" t="str">
        <f t="shared" si="765"/>
        <v/>
      </c>
      <c r="AB60" s="99" t="str">
        <f t="shared" si="765"/>
        <v/>
      </c>
      <c r="AC60" s="99" t="str">
        <f t="shared" si="765"/>
        <v/>
      </c>
      <c r="AD60" s="99" t="str">
        <f t="shared" si="765"/>
        <v/>
      </c>
      <c r="AE60" s="99" t="str">
        <f t="shared" si="765"/>
        <v/>
      </c>
      <c r="AF60" s="99" t="str">
        <f t="shared" si="765"/>
        <v/>
      </c>
      <c r="AG60" s="99" t="str">
        <f t="shared" si="765"/>
        <v/>
      </c>
      <c r="AH60" s="99" t="str">
        <f t="shared" si="765"/>
        <v/>
      </c>
      <c r="AI60" s="99" t="str">
        <f t="shared" si="765"/>
        <v/>
      </c>
      <c r="AJ60" s="99" t="str">
        <f t="shared" si="765"/>
        <v/>
      </c>
      <c r="AK60" s="99" t="str">
        <f t="shared" si="765"/>
        <v/>
      </c>
      <c r="AL60" s="99" t="str">
        <f t="shared" si="765"/>
        <v/>
      </c>
      <c r="AM60" s="99" t="str">
        <f t="shared" si="765"/>
        <v/>
      </c>
      <c r="AN60" s="99" t="str">
        <f t="shared" si="765"/>
        <v/>
      </c>
      <c r="AO60" s="99" t="str">
        <f t="shared" si="765"/>
        <v/>
      </c>
      <c r="AP60" s="99" t="str">
        <f t="shared" si="765"/>
        <v/>
      </c>
      <c r="AQ60" s="99" t="str">
        <f t="shared" si="765"/>
        <v/>
      </c>
      <c r="AR60" s="99" t="str">
        <f t="shared" si="765"/>
        <v/>
      </c>
      <c r="AS60" s="99" t="str">
        <f t="shared" si="765"/>
        <v/>
      </c>
      <c r="AT60" s="99" t="str">
        <f t="shared" si="765"/>
        <v/>
      </c>
      <c r="AU60" s="99" t="str">
        <f t="shared" si="765"/>
        <v/>
      </c>
      <c r="AV60" s="99" t="str">
        <f t="shared" si="765"/>
        <v/>
      </c>
      <c r="AW60" s="99" t="str">
        <f t="shared" si="765"/>
        <v/>
      </c>
      <c r="AX60" s="99" t="str">
        <f t="shared" si="765"/>
        <v/>
      </c>
      <c r="AY60" s="99" t="str">
        <f t="shared" si="765"/>
        <v/>
      </c>
      <c r="AZ60" s="99" t="str">
        <f t="shared" si="765"/>
        <v/>
      </c>
      <c r="BA60" s="99" t="str">
        <f t="shared" si="765"/>
        <v/>
      </c>
      <c r="BB60" s="99" t="str">
        <f t="shared" si="765"/>
        <v/>
      </c>
      <c r="BC60" s="99" t="str">
        <f t="shared" si="765"/>
        <v/>
      </c>
      <c r="BD60" s="99" t="str">
        <f t="shared" si="765"/>
        <v/>
      </c>
      <c r="BE60" s="99" t="str">
        <f t="shared" si="765"/>
        <v/>
      </c>
      <c r="BF60" s="99" t="str">
        <f t="shared" si="765"/>
        <v/>
      </c>
      <c r="BG60" s="99" t="str">
        <f t="shared" si="765"/>
        <v/>
      </c>
      <c r="BH60" s="99" t="str">
        <f t="shared" si="765"/>
        <v/>
      </c>
      <c r="BI60" s="99" t="str">
        <f t="shared" si="765"/>
        <v/>
      </c>
      <c r="BJ60" s="99" t="str">
        <f t="shared" si="765"/>
        <v/>
      </c>
      <c r="BK60" s="99" t="str">
        <f t="shared" si="765"/>
        <v/>
      </c>
      <c r="BL60" s="99" t="str">
        <f t="shared" si="765"/>
        <v/>
      </c>
      <c r="BM60" s="99" t="str">
        <f t="shared" si="765"/>
        <v/>
      </c>
      <c r="BN60" s="99" t="str">
        <f t="shared" si="765"/>
        <v/>
      </c>
      <c r="BO60" s="99" t="str">
        <f t="shared" si="765"/>
        <v/>
      </c>
      <c r="BP60" s="99" t="str">
        <f t="shared" si="765"/>
        <v/>
      </c>
      <c r="BQ60" s="99" t="str">
        <f t="shared" si="765"/>
        <v/>
      </c>
      <c r="BR60" s="99" t="str">
        <f t="shared" si="765"/>
        <v/>
      </c>
      <c r="BS60" s="99" t="str">
        <f t="shared" si="765"/>
        <v/>
      </c>
      <c r="BT60" s="99" t="str">
        <f t="shared" si="765"/>
        <v/>
      </c>
      <c r="BU60" s="99" t="str">
        <f t="shared" ref="BU60:BX60" si="766">IF(BU56-$CY56/2&lt;$CZ60,$CY60,IF(BU56-$CY56/2&gt;$DA60,$DB60,""))</f>
        <v>.</v>
      </c>
      <c r="BV60" s="99" t="str">
        <f t="shared" si="766"/>
        <v>.</v>
      </c>
      <c r="BW60" s="99" t="str">
        <f t="shared" si="766"/>
        <v>.</v>
      </c>
      <c r="BX60" s="100" t="str">
        <f t="shared" si="766"/>
        <v>.</v>
      </c>
      <c r="CY60" s="101" t="s">
        <v>10</v>
      </c>
      <c r="CZ60" s="133">
        <f>INPUT!AL29</f>
        <v>0</v>
      </c>
      <c r="DA60" s="134">
        <f>DA59</f>
        <v>13.5</v>
      </c>
      <c r="DB60" s="101" t="s">
        <v>9</v>
      </c>
    </row>
    <row r="61" spans="1:106" s="101" customFormat="1" ht="14.15" customHeight="1" x14ac:dyDescent="0.35">
      <c r="A61" s="94" t="s">
        <v>90</v>
      </c>
      <c r="B61" s="104"/>
      <c r="C61" s="104"/>
      <c r="D61" s="104"/>
      <c r="E61" s="104"/>
      <c r="F61" s="104"/>
      <c r="G61" s="142"/>
      <c r="H61" s="105"/>
      <c r="I61" s="106"/>
      <c r="J61" s="106"/>
      <c r="K61" s="106"/>
      <c r="L61" s="106"/>
      <c r="M61" s="106" t="str">
        <f t="shared" ref="M61" si="767">IF(AND($DA60&gt;L56+$CY56/2,$DA60&lt;N56-$CY56/2),$CY61,"")</f>
        <v/>
      </c>
      <c r="N61" s="106" t="str">
        <f t="shared" ref="N61" si="768">IF(AND($DA60&gt;M56+$CY56/2,$DA60&lt;O56-$CY56/2),$CY61,"")</f>
        <v/>
      </c>
      <c r="O61" s="106" t="str">
        <f t="shared" ref="O61" si="769">IF(AND($DA60&gt;N56+$CY56/2,$DA60&lt;P56-$CY56/2),$CY61,"")</f>
        <v/>
      </c>
      <c r="P61" s="106" t="str">
        <f t="shared" ref="P61" si="770">IF(AND($DA60&gt;O56+$CY56/2,$DA60&lt;Q56-$CY56/2),$CY61,"")</f>
        <v/>
      </c>
      <c r="Q61" s="106" t="str">
        <f t="shared" ref="Q61" si="771">IF(AND($DA60&gt;P56+$CY56/2,$DA60&lt;R56-$CY56/2),$CY61,"")</f>
        <v/>
      </c>
      <c r="R61" s="106" t="str">
        <f t="shared" ref="R61" si="772">IF(AND($DA60&gt;Q56+$CY56/2,$DA60&lt;S56-$CY56/2),$CY61,"")</f>
        <v/>
      </c>
      <c r="S61" s="106" t="str">
        <f t="shared" ref="S61" si="773">IF(AND($DA60&gt;R56+$CY56/2,$DA60&lt;T56-$CY56/2),$CY61,"")</f>
        <v/>
      </c>
      <c r="T61" s="106" t="str">
        <f t="shared" ref="T61" si="774">IF(AND($DA60&gt;S56+$CY56/2,$DA60&lt;U56-$CY56/2),$CY61,"")</f>
        <v/>
      </c>
      <c r="U61" s="106" t="str">
        <f t="shared" ref="U61" si="775">IF(AND($DA60&gt;T56+$CY56/2,$DA60&lt;V56-$CY56/2),$CY61,"")</f>
        <v/>
      </c>
      <c r="V61" s="106" t="str">
        <f t="shared" ref="V61" si="776">IF(AND($DA60&gt;U56+$CY56/2,$DA60&lt;W56-$CY56/2),$CY61,"")</f>
        <v/>
      </c>
      <c r="W61" s="106" t="str">
        <f t="shared" ref="W61" si="777">IF(AND($DA60&gt;V56+$CY56/2,$DA60&lt;X56-$CY56/2),$CY61,"")</f>
        <v/>
      </c>
      <c r="X61" s="106" t="str">
        <f t="shared" ref="X61" si="778">IF(AND($DA60&gt;W56+$CY56/2,$DA60&lt;Y56-$CY56/2),$CY61,"")</f>
        <v/>
      </c>
      <c r="Y61" s="106" t="str">
        <f t="shared" ref="Y61" si="779">IF(AND($DA60&gt;X56+$CY56/2,$DA60&lt;Z56-$CY56/2),$CY61,"")</f>
        <v/>
      </c>
      <c r="Z61" s="106" t="str">
        <f t="shared" ref="Z61" si="780">IF(AND($DA60&gt;Y56+$CY56/2,$DA60&lt;AA56-$CY56/2),$CY61,"")</f>
        <v/>
      </c>
      <c r="AA61" s="106" t="str">
        <f t="shared" ref="AA61" si="781">IF(AND($DA60&gt;Z56+$CY56/2,$DA60&lt;AB56-$CY56/2),$CY61,"")</f>
        <v/>
      </c>
      <c r="AB61" s="106" t="str">
        <f t="shared" ref="AB61" si="782">IF(AND($DA60&gt;AA56+$CY56/2,$DA60&lt;AC56-$CY56/2),$CY61,"")</f>
        <v/>
      </c>
      <c r="AC61" s="106" t="str">
        <f t="shared" ref="AC61" si="783">IF(AND($DA60&gt;AB56+$CY56/2,$DA60&lt;AD56-$CY56/2),$CY61,"")</f>
        <v/>
      </c>
      <c r="AD61" s="106" t="str">
        <f t="shared" ref="AD61" si="784">IF(AND($DA60&gt;AC56+$CY56/2,$DA60&lt;AE56-$CY56/2),$CY61,"")</f>
        <v/>
      </c>
      <c r="AE61" s="106" t="str">
        <f t="shared" ref="AE61" si="785">IF(AND($DA60&gt;AD56+$CY56/2,$DA60&lt;AF56-$CY56/2),$CY61,"")</f>
        <v/>
      </c>
      <c r="AF61" s="106" t="str">
        <f t="shared" ref="AF61" si="786">IF(AND($DA60&gt;AE56+$CY56/2,$DA60&lt;AG56-$CY56/2),$CY61,"")</f>
        <v/>
      </c>
      <c r="AG61" s="106" t="str">
        <f t="shared" ref="AG61" si="787">IF(AND($DA60&gt;AF56+$CY56/2,$DA60&lt;AH56-$CY56/2),$CY61,"")</f>
        <v/>
      </c>
      <c r="AH61" s="106" t="str">
        <f t="shared" ref="AH61" si="788">IF(AND($DA60&gt;AG56+$CY56/2,$DA60&lt;AI56-$CY56/2),$CY61,"")</f>
        <v/>
      </c>
      <c r="AI61" s="106" t="str">
        <f t="shared" ref="AI61" si="789">IF(AND($DA60&gt;AH56+$CY56/2,$DA60&lt;AJ56-$CY56/2),$CY61,"")</f>
        <v/>
      </c>
      <c r="AJ61" s="106" t="str">
        <f t="shared" ref="AJ61" si="790">IF(AND($DA60&gt;AI56+$CY56/2,$DA60&lt;AK56-$CY56/2),$CY61,"")</f>
        <v/>
      </c>
      <c r="AK61" s="106" t="str">
        <f t="shared" ref="AK61" si="791">IF(AND($DA60&gt;AJ56+$CY56/2,$DA60&lt;AL56-$CY56/2),$CY61,"")</f>
        <v/>
      </c>
      <c r="AL61" s="106" t="str">
        <f t="shared" ref="AL61" si="792">IF(AND($DA60&gt;AK56+$CY56/2,$DA60&lt;AM56-$CY56/2),$CY61,"")</f>
        <v/>
      </c>
      <c r="AM61" s="106" t="str">
        <f t="shared" ref="AM61" si="793">IF(AND($DA60&gt;AL56+$CY56/2,$DA60&lt;AN56-$CY56/2),$CY61,"")</f>
        <v/>
      </c>
      <c r="AN61" s="106" t="str">
        <f t="shared" ref="AN61" si="794">IF(AND($DA60&gt;AM56+$CY56/2,$DA60&lt;AO56-$CY56/2),$CY61,"")</f>
        <v/>
      </c>
      <c r="AO61" s="106" t="str">
        <f t="shared" ref="AO61" si="795">IF(AND($DA60&gt;AN56+$CY56/2,$DA60&lt;AP56-$CY56/2),$CY61,"")</f>
        <v/>
      </c>
      <c r="AP61" s="106" t="str">
        <f t="shared" ref="AP61" si="796">IF(AND($DA60&gt;AO56+$CY56/2,$DA60&lt;AQ56-$CY56/2),$CY61,"")</f>
        <v/>
      </c>
      <c r="AQ61" s="106" t="str">
        <f t="shared" ref="AQ61" si="797">IF(AND($DA60&gt;AP56+$CY56/2,$DA60&lt;AR56-$CY56/2),$CY61,"")</f>
        <v/>
      </c>
      <c r="AR61" s="106" t="str">
        <f t="shared" ref="AR61" si="798">IF(AND($DA60&gt;AQ56+$CY56/2,$DA60&lt;AS56-$CY56/2),$CY61,"")</f>
        <v/>
      </c>
      <c r="AS61" s="106" t="str">
        <f t="shared" ref="AS61" si="799">IF(AND($DA60&gt;AR56+$CY56/2,$DA60&lt;AT56-$CY56/2),$CY61,"")</f>
        <v/>
      </c>
      <c r="AT61" s="106" t="str">
        <f t="shared" ref="AT61" si="800">IF(AND($DA60&gt;AS56+$CY56/2,$DA60&lt;AU56-$CY56/2),$CY61,"")</f>
        <v/>
      </c>
      <c r="AU61" s="106" t="str">
        <f t="shared" ref="AU61" si="801">IF(AND($DA60&gt;AT56+$CY56/2,$DA60&lt;AV56-$CY56/2),$CY61,"")</f>
        <v/>
      </c>
      <c r="AV61" s="106" t="str">
        <f t="shared" ref="AV61" si="802">IF(AND($DA60&gt;AU56+$CY56/2,$DA60&lt;AW56-$CY56/2),$CY61,"")</f>
        <v/>
      </c>
      <c r="AW61" s="106" t="str">
        <f t="shared" ref="AW61" si="803">IF(AND($DA60&gt;AV56+$CY56/2,$DA60&lt;AX56-$CY56/2),$CY61,"")</f>
        <v/>
      </c>
      <c r="AX61" s="106" t="str">
        <f t="shared" ref="AX61" si="804">IF(AND($DA60&gt;AW56+$CY56/2,$DA60&lt;AY56-$CY56/2),$CY61,"")</f>
        <v/>
      </c>
      <c r="AY61" s="106" t="str">
        <f t="shared" ref="AY61" si="805">IF(AND($DA60&gt;AX56+$CY56/2,$DA60&lt;AZ56-$CY56/2),$CY61,"")</f>
        <v/>
      </c>
      <c r="AZ61" s="106" t="str">
        <f t="shared" ref="AZ61" si="806">IF(AND($DA60&gt;AY56+$CY56/2,$DA60&lt;BA56-$CY56/2),$CY61,"")</f>
        <v/>
      </c>
      <c r="BA61" s="106" t="str">
        <f t="shared" ref="BA61" si="807">IF(AND($DA60&gt;AZ56+$CY56/2,$DA60&lt;BB56-$CY56/2),$CY61,"")</f>
        <v/>
      </c>
      <c r="BB61" s="106" t="str">
        <f t="shared" ref="BB61" si="808">IF(AND($DA60&gt;BA56+$CY56/2,$DA60&lt;BC56-$CY56/2),$CY61,"")</f>
        <v/>
      </c>
      <c r="BC61" s="106" t="str">
        <f t="shared" ref="BC61" si="809">IF(AND($DA60&gt;BB56+$CY56/2,$DA60&lt;BD56-$CY56/2),$CY61,"")</f>
        <v/>
      </c>
      <c r="BD61" s="106" t="str">
        <f t="shared" ref="BD61" si="810">IF(AND($DA60&gt;BC56+$CY56/2,$DA60&lt;BE56-$CY56/2),$CY61,"")</f>
        <v/>
      </c>
      <c r="BE61" s="106" t="str">
        <f t="shared" ref="BE61" si="811">IF(AND($DA60&gt;BD56+$CY56/2,$DA60&lt;BF56-$CY56/2),$CY61,"")</f>
        <v/>
      </c>
      <c r="BF61" s="106" t="str">
        <f t="shared" ref="BF61" si="812">IF(AND($DA60&gt;BE56+$CY56/2,$DA60&lt;BG56-$CY56/2),$CY61,"")</f>
        <v/>
      </c>
      <c r="BG61" s="106" t="str">
        <f t="shared" ref="BG61" si="813">IF(AND($DA60&gt;BF56+$CY56/2,$DA60&lt;BH56-$CY56/2),$CY61,"")</f>
        <v/>
      </c>
      <c r="BH61" s="106" t="str">
        <f t="shared" ref="BH61" si="814">IF(AND($DA60&gt;BG56+$CY56/2,$DA60&lt;BI56-$CY56/2),$CY61,"")</f>
        <v/>
      </c>
      <c r="BI61" s="106" t="str">
        <f t="shared" ref="BI61" si="815">IF(AND($DA60&gt;BH56+$CY56/2,$DA60&lt;BJ56-$CY56/2),$CY61,"")</f>
        <v/>
      </c>
      <c r="BJ61" s="106" t="str">
        <f t="shared" ref="BJ61" si="816">IF(AND($DA60&gt;BI56+$CY56/2,$DA60&lt;BK56-$CY56/2),$CY61,"")</f>
        <v/>
      </c>
      <c r="BK61" s="106" t="str">
        <f t="shared" ref="BK61" si="817">IF(AND($DA60&gt;BJ56+$CY56/2,$DA60&lt;BL56-$CY56/2),$CY61,"")</f>
        <v/>
      </c>
      <c r="BL61" s="106" t="str">
        <f t="shared" ref="BL61" si="818">IF(AND($DA60&gt;BK56+$CY56/2,$DA60&lt;BM56-$CY56/2),$CY61,"")</f>
        <v/>
      </c>
      <c r="BM61" s="106" t="str">
        <f t="shared" ref="BM61" si="819">IF(AND($DA60&gt;BL56+$CY56/2,$DA60&lt;BN56-$CY56/2),$CY61,"")</f>
        <v/>
      </c>
      <c r="BN61" s="106" t="str">
        <f t="shared" ref="BN61" si="820">IF(AND($DA60&gt;BM56+$CY56/2,$DA60&lt;BO56-$CY56/2),$CY61,"")</f>
        <v/>
      </c>
      <c r="BO61" s="106" t="str">
        <f t="shared" ref="BO61" si="821">IF(AND($DA60&gt;BN56+$CY56/2,$DA60&lt;BP56-$CY56/2),$CY61,"")</f>
        <v/>
      </c>
      <c r="BP61" s="106" t="str">
        <f t="shared" ref="BP61" si="822">IF(AND($DA60&gt;BO56+$CY56/2,$DA60&lt;BQ56-$CY56/2),$CY61,"")</f>
        <v/>
      </c>
      <c r="BQ61" s="106" t="str">
        <f t="shared" ref="BQ61" si="823">IF(AND($DA60&gt;BP56+$CY56/2,$DA60&lt;BR56-$CY56/2),$CY61,"")</f>
        <v/>
      </c>
      <c r="BR61" s="106" t="str">
        <f t="shared" ref="BR61" si="824">IF(AND($DA60&gt;BQ56+$CY56/2,$DA60&lt;BS56-$CY56/2),$CY61,"")</f>
        <v/>
      </c>
      <c r="BS61" s="106" t="str">
        <f t="shared" ref="BS61" si="825">IF(AND($DA60&gt;BR56+$CY56/2,$DA60&lt;BT56-$CY56/2),$CY61,"")</f>
        <v/>
      </c>
      <c r="BT61" s="106" t="str">
        <f t="shared" ref="BT61" si="826">IF(AND($DA60&gt;BS56+$CY56/2,$DA60&lt;BU56-$CY56/2),$CY61,"")</f>
        <v>▲</v>
      </c>
      <c r="BU61" s="106" t="str">
        <f t="shared" ref="BU61" si="827">IF(AND($DA60&gt;BT56+$CY56/2,$DA60&lt;BV56-$CY56/2),$CY61,"")</f>
        <v/>
      </c>
      <c r="BV61" s="106" t="str">
        <f t="shared" ref="BV61" si="828">IF(AND($DA60&gt;BU56+$CY56/2,$DA60&lt;BW56-$CY56/2),$CY61,"")</f>
        <v/>
      </c>
      <c r="BW61" s="106" t="str">
        <f t="shared" ref="BW61" si="829">IF(AND($DA60&gt;BV56+$CY56/2,$DA60&lt;BX56-$CY56/2),$CY61,"")</f>
        <v/>
      </c>
      <c r="BX61" s="107"/>
      <c r="CY61" s="101" t="s">
        <v>3</v>
      </c>
      <c r="CZ61" s="108"/>
    </row>
    <row r="62" spans="1:106" ht="14.15" customHeight="1" thickBot="1" x14ac:dyDescent="0.35">
      <c r="A62" s="109"/>
      <c r="B62" s="110"/>
      <c r="C62" s="143"/>
      <c r="D62" s="143"/>
      <c r="E62" s="143"/>
      <c r="F62" s="143"/>
      <c r="G62" s="143"/>
      <c r="H62" s="111" t="str">
        <f>H57</f>
        <v>Forecasted Claims at Completion:</v>
      </c>
      <c r="I62" s="138" t="str">
        <f>IF(OR(I61=$CY61,J61=$CY61,K61=$CY61,L61=$CY61),$DA60,"")</f>
        <v/>
      </c>
      <c r="J62" s="138"/>
      <c r="K62" s="138"/>
      <c r="L62" s="138"/>
      <c r="M62" s="138" t="str">
        <f>IF(OR(M61=$CY61,N61=$CY61,O61=$CY61,P61=$CY61),$DA60,"")</f>
        <v/>
      </c>
      <c r="N62" s="138"/>
      <c r="O62" s="138"/>
      <c r="P62" s="138"/>
      <c r="Q62" s="138" t="str">
        <f>IF(OR(Q61=$CY61,R61=$CY61,S61=$CY61,T61=$CY61),$DA60,"")</f>
        <v/>
      </c>
      <c r="R62" s="138"/>
      <c r="S62" s="138"/>
      <c r="T62" s="138"/>
      <c r="U62" s="138" t="str">
        <f>IF(OR(U61=$CY61,V61=$CY61,W61=$CY61,X61=$CY61),$DA60,"")</f>
        <v/>
      </c>
      <c r="V62" s="138"/>
      <c r="W62" s="138"/>
      <c r="X62" s="138"/>
      <c r="Y62" s="138" t="str">
        <f>IF(OR(Y61=$CY61,Z61=$CY61,AA61=$CY61,AB61=$CY61),$DA60,"")</f>
        <v/>
      </c>
      <c r="Z62" s="138"/>
      <c r="AA62" s="138"/>
      <c r="AB62" s="138"/>
      <c r="AC62" s="138" t="str">
        <f>IF(OR(AC61=$CY61,AD61=$CY61,AE61=$CY61,AF61=$CY61),$DA60,"")</f>
        <v/>
      </c>
      <c r="AD62" s="138"/>
      <c r="AE62" s="138"/>
      <c r="AF62" s="138"/>
      <c r="AG62" s="138" t="str">
        <f>IF(OR(AG61=$CY61,AH61=$CY61,AI61=$CY61,AJ61=$CY61),$DA60,"")</f>
        <v/>
      </c>
      <c r="AH62" s="138"/>
      <c r="AI62" s="138"/>
      <c r="AJ62" s="138"/>
      <c r="AK62" s="138" t="str">
        <f>IF(OR(AK61=$CY61,AL61=$CY61,AM61=$CY61,AN61=$CY61),$DA60,"")</f>
        <v/>
      </c>
      <c r="AL62" s="138"/>
      <c r="AM62" s="138"/>
      <c r="AN62" s="138"/>
      <c r="AO62" s="138" t="str">
        <f>IF(OR(AO61=$CY61,AP61=$CY61,AQ61=$CY61,AR61=$CY61),$DA60,"")</f>
        <v/>
      </c>
      <c r="AP62" s="138"/>
      <c r="AQ62" s="138"/>
      <c r="AR62" s="138"/>
      <c r="AS62" s="138" t="str">
        <f>IF(OR(AS61=$CY61,AT61=$CY61,AU61=$CY61,AV61=$CY61),$DA60,"")</f>
        <v/>
      </c>
      <c r="AT62" s="138"/>
      <c r="AU62" s="138"/>
      <c r="AV62" s="138"/>
      <c r="AW62" s="138" t="str">
        <f>IF(OR(AW61=$CY61,AX61=$CY61,AY61=$CY61,AZ61=$CY61),$DA60,"")</f>
        <v/>
      </c>
      <c r="AX62" s="138"/>
      <c r="AY62" s="138"/>
      <c r="AZ62" s="138"/>
      <c r="BA62" s="138" t="str">
        <f>IF(OR(BA61=$CY61,BB61=$CY61,BC61=$CY61,BD61=$CY61),$DA60,"")</f>
        <v/>
      </c>
      <c r="BB62" s="138"/>
      <c r="BC62" s="138"/>
      <c r="BD62" s="138"/>
      <c r="BE62" s="138" t="str">
        <f>IF(OR(BE61=$CY61,BF61=$CY61,BG61=$CY61,BH61=$CY61),$DA60,"")</f>
        <v/>
      </c>
      <c r="BF62" s="138"/>
      <c r="BG62" s="138"/>
      <c r="BH62" s="138"/>
      <c r="BI62" s="138" t="str">
        <f>IF(OR(BI61=$CY61,BJ61=$CY61,BK61=$CY61,BL61=$CY61),$DA60,"")</f>
        <v/>
      </c>
      <c r="BJ62" s="138"/>
      <c r="BK62" s="138"/>
      <c r="BL62" s="138"/>
      <c r="BM62" s="138" t="str">
        <f>IF(OR(BM61=$CY61,BN61=$CY61,BO61=$CY61,BP61=$CY61),$DA60,"")</f>
        <v/>
      </c>
      <c r="BN62" s="138"/>
      <c r="BO62" s="138"/>
      <c r="BP62" s="138"/>
      <c r="BQ62" s="138">
        <f>IF(OR(BQ61=$CY61,BR61=$CY61,BS61=$CY61,BT61=$CY61),$DA60,"")</f>
        <v>13.5</v>
      </c>
      <c r="BR62" s="138"/>
      <c r="BS62" s="138"/>
      <c r="BT62" s="138"/>
      <c r="BU62" s="138" t="str">
        <f>IF(OR(BU61=$CY61,BV61=$CY61,BW61=$CY61,BX61=$CY61),$DA60,"")</f>
        <v/>
      </c>
      <c r="BV62" s="138"/>
      <c r="BW62" s="138"/>
      <c r="BX62" s="139"/>
      <c r="DB62" s="114"/>
    </row>
    <row r="63" spans="1:106" s="230" customFormat="1" ht="14.15" customHeight="1" x14ac:dyDescent="0.35">
      <c r="A63" s="224"/>
      <c r="B63" s="225" t="s">
        <v>123</v>
      </c>
      <c r="C63" s="225"/>
      <c r="D63" s="225"/>
      <c r="E63" s="225"/>
      <c r="F63" s="225"/>
      <c r="G63" s="228"/>
      <c r="H63" s="228"/>
      <c r="I63" s="228"/>
      <c r="J63" s="236"/>
      <c r="K63" s="225"/>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25"/>
      <c r="AP63" s="225"/>
      <c r="AQ63" s="225"/>
      <c r="AR63" s="225"/>
      <c r="AS63" s="225"/>
      <c r="AT63" s="225"/>
      <c r="AU63" s="225"/>
      <c r="AV63" s="225"/>
      <c r="AW63" s="225"/>
      <c r="AX63" s="225"/>
      <c r="AY63" s="225"/>
      <c r="AZ63" s="225"/>
      <c r="BA63" s="225"/>
      <c r="BB63" s="225"/>
      <c r="BC63" s="225"/>
      <c r="BD63" s="225"/>
      <c r="BE63" s="225"/>
      <c r="BF63" s="225"/>
      <c r="BG63" s="225"/>
      <c r="BH63" s="225"/>
      <c r="BI63" s="225"/>
      <c r="BJ63" s="225"/>
      <c r="BK63" s="225"/>
      <c r="BL63" s="225"/>
      <c r="BM63" s="225"/>
      <c r="BN63" s="225"/>
      <c r="BO63" s="225"/>
      <c r="BP63" s="225"/>
      <c r="BQ63" s="225"/>
      <c r="BR63" s="225"/>
      <c r="BS63" s="225"/>
      <c r="BT63" s="225"/>
      <c r="BU63" s="225"/>
      <c r="BV63" s="225"/>
      <c r="BW63" s="225"/>
      <c r="BX63" s="229"/>
      <c r="CZ63" s="231"/>
      <c r="DA63" s="231"/>
    </row>
    <row r="64" spans="1:106" s="118" customFormat="1" ht="27.75" customHeight="1" x14ac:dyDescent="0.3">
      <c r="A64" s="115"/>
      <c r="B64" s="140"/>
      <c r="C64" s="68"/>
      <c r="D64" s="68"/>
      <c r="E64" s="68"/>
      <c r="F64" s="68"/>
      <c r="G64" s="69" t="s">
        <v>19</v>
      </c>
      <c r="H64" s="69"/>
      <c r="I64" s="144">
        <f>CY64</f>
        <v>0.21</v>
      </c>
      <c r="J64" s="144">
        <f t="shared" ref="J64" si="830">I64+$CY64</f>
        <v>0.42</v>
      </c>
      <c r="K64" s="144">
        <f t="shared" ref="K64" si="831">J64+$CY64</f>
        <v>0.63</v>
      </c>
      <c r="L64" s="144">
        <f t="shared" ref="L64" si="832">K64+$CY64</f>
        <v>0.84</v>
      </c>
      <c r="M64" s="144">
        <f t="shared" ref="M64" si="833">L64+$CY64</f>
        <v>1.05</v>
      </c>
      <c r="N64" s="144">
        <f t="shared" ref="N64" si="834">M64+$CY64</f>
        <v>1.26</v>
      </c>
      <c r="O64" s="144">
        <f t="shared" ref="O64" si="835">N64+$CY64</f>
        <v>1.47</v>
      </c>
      <c r="P64" s="144">
        <f t="shared" ref="P64" si="836">O64+$CY64</f>
        <v>1.68</v>
      </c>
      <c r="Q64" s="144">
        <f t="shared" ref="Q64" si="837">P64+$CY64</f>
        <v>1.89</v>
      </c>
      <c r="R64" s="144">
        <f t="shared" ref="R64" si="838">Q64+$CY64</f>
        <v>2.1</v>
      </c>
      <c r="S64" s="144">
        <f t="shared" ref="S64" si="839">R64+$CY64</f>
        <v>2.31</v>
      </c>
      <c r="T64" s="144">
        <f t="shared" ref="T64" si="840">S64+$CY64</f>
        <v>2.52</v>
      </c>
      <c r="U64" s="144">
        <f t="shared" ref="U64" si="841">T64+$CY64</f>
        <v>2.73</v>
      </c>
      <c r="V64" s="144">
        <f t="shared" ref="V64" si="842">U64+$CY64</f>
        <v>2.94</v>
      </c>
      <c r="W64" s="144">
        <f t="shared" ref="W64" si="843">V64+$CY64</f>
        <v>3.15</v>
      </c>
      <c r="X64" s="144">
        <f t="shared" ref="X64" si="844">W64+$CY64</f>
        <v>3.36</v>
      </c>
      <c r="Y64" s="144">
        <f t="shared" ref="Y64" si="845">X64+$CY64</f>
        <v>3.57</v>
      </c>
      <c r="Z64" s="144">
        <f t="shared" ref="Z64" si="846">Y64+$CY64</f>
        <v>3.78</v>
      </c>
      <c r="AA64" s="144">
        <f t="shared" ref="AA64" si="847">Z64+$CY64</f>
        <v>3.9899999999999998</v>
      </c>
      <c r="AB64" s="144">
        <f t="shared" ref="AB64" si="848">AA64+$CY64</f>
        <v>4.2</v>
      </c>
      <c r="AC64" s="144">
        <f t="shared" ref="AC64" si="849">AB64+$CY64</f>
        <v>4.41</v>
      </c>
      <c r="AD64" s="144">
        <f t="shared" ref="AD64" si="850">AC64+$CY64</f>
        <v>4.62</v>
      </c>
      <c r="AE64" s="144">
        <f t="shared" ref="AE64" si="851">AD64+$CY64</f>
        <v>4.83</v>
      </c>
      <c r="AF64" s="144">
        <f t="shared" ref="AF64" si="852">AE64+$CY64</f>
        <v>5.04</v>
      </c>
      <c r="AG64" s="144">
        <f t="shared" ref="AG64" si="853">AF64+$CY64</f>
        <v>5.25</v>
      </c>
      <c r="AH64" s="144">
        <f t="shared" ref="AH64" si="854">AG64+$CY64</f>
        <v>5.46</v>
      </c>
      <c r="AI64" s="144">
        <f t="shared" ref="AI64" si="855">AH64+$CY64</f>
        <v>5.67</v>
      </c>
      <c r="AJ64" s="144">
        <f t="shared" ref="AJ64" si="856">AI64+$CY64</f>
        <v>5.88</v>
      </c>
      <c r="AK64" s="144">
        <f t="shared" ref="AK64" si="857">AJ64+$CY64</f>
        <v>6.09</v>
      </c>
      <c r="AL64" s="144">
        <f t="shared" ref="AL64" si="858">AK64+$CY64</f>
        <v>6.3</v>
      </c>
      <c r="AM64" s="144">
        <f t="shared" ref="AM64" si="859">AL64+$CY64</f>
        <v>6.51</v>
      </c>
      <c r="AN64" s="144">
        <f t="shared" ref="AN64" si="860">AM64+$CY64</f>
        <v>6.72</v>
      </c>
      <c r="AO64" s="144">
        <f t="shared" ref="AO64" si="861">AN64+$CY64</f>
        <v>6.93</v>
      </c>
      <c r="AP64" s="144">
        <f t="shared" ref="AP64" si="862">AO64+$CY64</f>
        <v>7.14</v>
      </c>
      <c r="AQ64" s="144">
        <f t="shared" ref="AQ64" si="863">AP64+$CY64</f>
        <v>7.35</v>
      </c>
      <c r="AR64" s="144">
        <f t="shared" ref="AR64" si="864">AQ64+$CY64</f>
        <v>7.56</v>
      </c>
      <c r="AS64" s="144">
        <f t="shared" ref="AS64" si="865">AR64+$CY64</f>
        <v>7.77</v>
      </c>
      <c r="AT64" s="144">
        <f t="shared" ref="AT64" si="866">AS64+$CY64</f>
        <v>7.9799999999999995</v>
      </c>
      <c r="AU64" s="144">
        <f t="shared" ref="AU64" si="867">AT64+$CY64</f>
        <v>8.19</v>
      </c>
      <c r="AV64" s="144">
        <f t="shared" ref="AV64" si="868">AU64+$CY64</f>
        <v>8.4</v>
      </c>
      <c r="AW64" s="144">
        <f t="shared" ref="AW64" si="869">AV64+$CY64</f>
        <v>8.6100000000000012</v>
      </c>
      <c r="AX64" s="144">
        <f t="shared" ref="AX64" si="870">AW64+$CY64</f>
        <v>8.8200000000000021</v>
      </c>
      <c r="AY64" s="144">
        <f t="shared" ref="AY64" si="871">AX64+$CY64</f>
        <v>9.0300000000000029</v>
      </c>
      <c r="AZ64" s="144">
        <f t="shared" ref="AZ64" si="872">AY64+$CY64</f>
        <v>9.2400000000000038</v>
      </c>
      <c r="BA64" s="144">
        <f t="shared" ref="BA64" si="873">AZ64+$CY64</f>
        <v>9.4500000000000046</v>
      </c>
      <c r="BB64" s="144">
        <f t="shared" ref="BB64" si="874">BA64+$CY64</f>
        <v>9.6600000000000055</v>
      </c>
      <c r="BC64" s="144">
        <f t="shared" ref="BC64" si="875">BB64+$CY64</f>
        <v>9.8700000000000063</v>
      </c>
      <c r="BD64" s="144">
        <f t="shared" ref="BD64" si="876">BC64+$CY64</f>
        <v>10.080000000000007</v>
      </c>
      <c r="BE64" s="144">
        <f t="shared" ref="BE64" si="877">BD64+$CY64</f>
        <v>10.290000000000008</v>
      </c>
      <c r="BF64" s="144">
        <f t="shared" ref="BF64" si="878">BE64+$CY64</f>
        <v>10.500000000000009</v>
      </c>
      <c r="BG64" s="144">
        <f t="shared" ref="BG64" si="879">BF64+$CY64</f>
        <v>10.71000000000001</v>
      </c>
      <c r="BH64" s="144">
        <f t="shared" ref="BH64" si="880">BG64+$CY64</f>
        <v>10.920000000000011</v>
      </c>
      <c r="BI64" s="144">
        <f t="shared" ref="BI64" si="881">BH64+$CY64</f>
        <v>11.130000000000011</v>
      </c>
      <c r="BJ64" s="144">
        <f t="shared" ref="BJ64" si="882">BI64+$CY64</f>
        <v>11.340000000000012</v>
      </c>
      <c r="BK64" s="144">
        <f t="shared" ref="BK64" si="883">BJ64+$CY64</f>
        <v>11.550000000000013</v>
      </c>
      <c r="BL64" s="144">
        <f t="shared" ref="BL64" si="884">BK64+$CY64</f>
        <v>11.760000000000014</v>
      </c>
      <c r="BM64" s="144">
        <f t="shared" ref="BM64" si="885">BL64+$CY64</f>
        <v>11.970000000000015</v>
      </c>
      <c r="BN64" s="144">
        <f t="shared" ref="BN64" si="886">BM64+$CY64</f>
        <v>12.180000000000016</v>
      </c>
      <c r="BO64" s="144">
        <f t="shared" ref="BO64" si="887">BN64+$CY64</f>
        <v>12.390000000000017</v>
      </c>
      <c r="BP64" s="144">
        <f t="shared" ref="BP64" si="888">BO64+$CY64</f>
        <v>12.600000000000017</v>
      </c>
      <c r="BQ64" s="144">
        <f t="shared" ref="BQ64" si="889">BP64+$CY64</f>
        <v>12.810000000000018</v>
      </c>
      <c r="BR64" s="144">
        <f t="shared" ref="BR64" si="890">BQ64+$CY64</f>
        <v>13.020000000000019</v>
      </c>
      <c r="BS64" s="144">
        <f t="shared" ref="BS64" si="891">BR64+$CY64</f>
        <v>13.23000000000002</v>
      </c>
      <c r="BT64" s="144">
        <f t="shared" ref="BT64" si="892">BS64+$CY64</f>
        <v>13.440000000000021</v>
      </c>
      <c r="BU64" s="144">
        <f t="shared" ref="BU64" si="893">BT64+$CY64</f>
        <v>13.650000000000022</v>
      </c>
      <c r="BV64" s="144">
        <f t="shared" ref="BV64" si="894">BU64+$CY64</f>
        <v>13.860000000000023</v>
      </c>
      <c r="BW64" s="144">
        <f t="shared" ref="BW64" si="895">BV64+$CY64</f>
        <v>14.070000000000023</v>
      </c>
      <c r="BX64" s="147">
        <f t="shared" ref="BX64" si="896">BW64+$CY64</f>
        <v>14.280000000000024</v>
      </c>
      <c r="CY64" s="67">
        <f>CY56</f>
        <v>0.21</v>
      </c>
      <c r="CZ64" s="72" t="s">
        <v>35</v>
      </c>
      <c r="DA64" s="73"/>
      <c r="DB64" s="119"/>
    </row>
    <row r="65" spans="1:106" s="118" customFormat="1" ht="16.5" customHeight="1" x14ac:dyDescent="0.3">
      <c r="A65" s="75"/>
      <c r="B65" s="68"/>
      <c r="C65" s="68"/>
      <c r="D65" s="68"/>
      <c r="E65" s="68"/>
      <c r="F65" s="68"/>
      <c r="G65" s="120"/>
      <c r="H65" s="77" t="s">
        <v>122</v>
      </c>
      <c r="I65" s="121" t="str">
        <f>IF(OR(I66=$CY66,J66=$CY66,K66=$CY66,L66=$CY66),$DA67,"")</f>
        <v/>
      </c>
      <c r="J65" s="121"/>
      <c r="K65" s="121"/>
      <c r="L65" s="121"/>
      <c r="M65" s="121" t="str">
        <f>IF(OR(M66=$CY66,N66=$CY66,O66=$CY66,P66=$CY66),$DA67,"")</f>
        <v/>
      </c>
      <c r="N65" s="121"/>
      <c r="O65" s="121"/>
      <c r="P65" s="121"/>
      <c r="Q65" s="121" t="str">
        <f>IF(OR(Q66=$CY66,R66=$CY66,S66=$CY66,T66=$CY66),$DA67,"")</f>
        <v/>
      </c>
      <c r="R65" s="121"/>
      <c r="S65" s="121"/>
      <c r="T65" s="121"/>
      <c r="U65" s="121" t="str">
        <f>IF(OR(U66=$CY66,V66=$CY66,W66=$CY66,X66=$CY66),$DA67,"")</f>
        <v/>
      </c>
      <c r="V65" s="121"/>
      <c r="W65" s="121"/>
      <c r="X65" s="121"/>
      <c r="Y65" s="121">
        <f>IF(OR(Y66=$CY66,Z66=$CY66,AA66=$CY66,AB66=$CY66),$DA67,"")</f>
        <v>4.1785329999999998</v>
      </c>
      <c r="Z65" s="121"/>
      <c r="AA65" s="121"/>
      <c r="AB65" s="121"/>
      <c r="AC65" s="121" t="str">
        <f>IF(OR(AC66=$CY66,AD66=$CY66,AE66=$CY66,AF66=$CY66),$DA67,"")</f>
        <v/>
      </c>
      <c r="AD65" s="121"/>
      <c r="AE65" s="121"/>
      <c r="AF65" s="121"/>
      <c r="AG65" s="121" t="str">
        <f>IF(OR(AG66=$CY66,AH66=$CY66,AI66=$CY66,AJ66=$CY66),$DA67,"")</f>
        <v/>
      </c>
      <c r="AH65" s="121"/>
      <c r="AI65" s="121"/>
      <c r="AJ65" s="121"/>
      <c r="AK65" s="121" t="str">
        <f>IF(OR(AK66=$CY66,AL66=$CY66,AM66=$CY66,AN66=$CY66),$DA67,"")</f>
        <v/>
      </c>
      <c r="AL65" s="121"/>
      <c r="AM65" s="121"/>
      <c r="AN65" s="121"/>
      <c r="AO65" s="121" t="str">
        <f>IF(OR(AO66=$CY66,AP66=$CY66,AQ66=$CY66,AR66=$CY66),$DA67,"")</f>
        <v/>
      </c>
      <c r="AP65" s="121"/>
      <c r="AQ65" s="121"/>
      <c r="AR65" s="121"/>
      <c r="AS65" s="121" t="str">
        <f>IF(OR(AS66=$CY66,AT66=$CY66,AU66=$CY66,AV66=$CY66),$DA67,"")</f>
        <v/>
      </c>
      <c r="AT65" s="121"/>
      <c r="AU65" s="121"/>
      <c r="AV65" s="121"/>
      <c r="AW65" s="121" t="str">
        <f>IF(OR(AW66=$CY66,AX66=$CY66,AY66=$CY66,AZ66=$CY66),$DA67,"")</f>
        <v/>
      </c>
      <c r="AX65" s="121"/>
      <c r="AY65" s="121"/>
      <c r="AZ65" s="121"/>
      <c r="BA65" s="121" t="str">
        <f>IF(OR(BA66=$CY66,BB66=$CY66,BC66=$CY66,BD66=$CY66),$DA67,"")</f>
        <v/>
      </c>
      <c r="BB65" s="121"/>
      <c r="BC65" s="121"/>
      <c r="BD65" s="121"/>
      <c r="BE65" s="121" t="str">
        <f>IF(OR(BE66=$CY66,BF66=$CY66,BG66=$CY66,BH66=$CY66),$DA67,"")</f>
        <v/>
      </c>
      <c r="BF65" s="121"/>
      <c r="BG65" s="121"/>
      <c r="BH65" s="121"/>
      <c r="BI65" s="121" t="str">
        <f>IF(OR(BI66=$CY66,BJ66=$CY66,BK66=$CY66,BL66=$CY66),$DA67,"")</f>
        <v/>
      </c>
      <c r="BJ65" s="121"/>
      <c r="BK65" s="121"/>
      <c r="BL65" s="121"/>
      <c r="BM65" s="121" t="str">
        <f>IF(OR(BM66=$CY66,BN66=$CY66,BO66=$CY66,BP66=$CY66),$DA67,"")</f>
        <v/>
      </c>
      <c r="BN65" s="121"/>
      <c r="BO65" s="121"/>
      <c r="BP65" s="121"/>
      <c r="BQ65" s="121" t="str">
        <f>IF(OR(BQ66=$CY66,BR66=$CY66,BS66=$CY66,BT66=$CY66),$DA67,"")</f>
        <v/>
      </c>
      <c r="BR65" s="121"/>
      <c r="BS65" s="121"/>
      <c r="BT65" s="121"/>
      <c r="BU65" s="121" t="str">
        <f>IF(OR(BU66=$CY66,BV66=$CY66,BW66=$CY66,BX66=$CY66),$DA67,"")</f>
        <v/>
      </c>
      <c r="BV65" s="121"/>
      <c r="BW65" s="121"/>
      <c r="BX65" s="122"/>
      <c r="CY65" s="23"/>
      <c r="CZ65" s="123"/>
      <c r="DA65" s="124"/>
      <c r="DB65" s="119"/>
    </row>
    <row r="66" spans="1:106" s="54" customFormat="1" ht="14.15" customHeight="1" x14ac:dyDescent="0.35">
      <c r="A66" s="75" t="s">
        <v>89</v>
      </c>
      <c r="B66" s="80" t="s">
        <v>118</v>
      </c>
      <c r="C66" s="80"/>
      <c r="D66" s="80"/>
      <c r="E66" s="80"/>
      <c r="F66" s="80"/>
      <c r="G66" s="141"/>
      <c r="H66" s="120"/>
      <c r="I66" s="81" t="str">
        <f t="shared" ref="I66" si="897">IF(AND($DA67&gt;H64+$CY64/2,$DA67&lt;J64-$CY64/2),$CY66,"")</f>
        <v/>
      </c>
      <c r="J66" s="81" t="str">
        <f t="shared" ref="J66" si="898">IF(AND($DA67&gt;I64+$CY64/2,$DA67&lt;K64-$CY64/2),$CY66,"")</f>
        <v/>
      </c>
      <c r="K66" s="81" t="str">
        <f t="shared" ref="K66" si="899">IF(AND($DA67&gt;J64+$CY64/2,$DA67&lt;L64-$CY64/2),$CY66,"")</f>
        <v/>
      </c>
      <c r="L66" s="81" t="str">
        <f t="shared" ref="L66" si="900">IF(AND($DA67&gt;K64+$CY64/2,$DA67&lt;M64-$CY64/2),$CY66,"")</f>
        <v/>
      </c>
      <c r="M66" s="81" t="str">
        <f t="shared" ref="M66" si="901">IF(AND($DA67&gt;L64+$CY64/2,$DA67&lt;N64-$CY64/2),$CY66,"")</f>
        <v/>
      </c>
      <c r="N66" s="81" t="str">
        <f t="shared" ref="N66" si="902">IF(AND($DA67&gt;M64+$CY64/2,$DA67&lt;O64-$CY64/2),$CY66,"")</f>
        <v/>
      </c>
      <c r="O66" s="81" t="str">
        <f t="shared" ref="O66" si="903">IF(AND($DA67&gt;N64+$CY64/2,$DA67&lt;P64-$CY64/2),$CY66,"")</f>
        <v/>
      </c>
      <c r="P66" s="81" t="str">
        <f t="shared" ref="P66" si="904">IF(AND($DA67&gt;O64+$CY64/2,$DA67&lt;Q64-$CY64/2),$CY66,"")</f>
        <v/>
      </c>
      <c r="Q66" s="81" t="str">
        <f t="shared" ref="Q66" si="905">IF(AND($DA67&gt;P64+$CY64/2,$DA67&lt;R64-$CY64/2),$CY66,"")</f>
        <v/>
      </c>
      <c r="R66" s="81" t="str">
        <f t="shared" ref="R66" si="906">IF(AND($DA67&gt;Q64+$CY64/2,$DA67&lt;S64-$CY64/2),$CY66,"")</f>
        <v/>
      </c>
      <c r="S66" s="81" t="str">
        <f t="shared" ref="S66" si="907">IF(AND($DA67&gt;R64+$CY64/2,$DA67&lt;T64-$CY64/2),$CY66,"")</f>
        <v/>
      </c>
      <c r="T66" s="81" t="str">
        <f t="shared" ref="T66" si="908">IF(AND($DA67&gt;S64+$CY64/2,$DA67&lt;U64-$CY64/2),$CY66,"")</f>
        <v/>
      </c>
      <c r="U66" s="81" t="str">
        <f t="shared" ref="U66" si="909">IF(AND($DA67&gt;T64+$CY64/2,$DA67&lt;V64-$CY64/2),$CY66,"")</f>
        <v/>
      </c>
      <c r="V66" s="81" t="str">
        <f t="shared" ref="V66" si="910">IF(AND($DA67&gt;U64+$CY64/2,$DA67&lt;W64-$CY64/2),$CY66,"")</f>
        <v/>
      </c>
      <c r="W66" s="81" t="str">
        <f t="shared" ref="W66" si="911">IF(AND($DA67&gt;V64+$CY64/2,$DA67&lt;X64-$CY64/2),$CY66,"")</f>
        <v/>
      </c>
      <c r="X66" s="81" t="str">
        <f t="shared" ref="X66" si="912">IF(AND($DA67&gt;W64+$CY64/2,$DA67&lt;Y64-$CY64/2),$CY66,"")</f>
        <v/>
      </c>
      <c r="Y66" s="81" t="str">
        <f t="shared" ref="Y66" si="913">IF(AND($DA67&gt;X64+$CY64/2,$DA67&lt;Z64-$CY64/2),$CY66,"")</f>
        <v/>
      </c>
      <c r="Z66" s="81" t="str">
        <f t="shared" ref="Z66" si="914">IF(AND($DA67&gt;Y64+$CY64/2,$DA67&lt;AA64-$CY64/2),$CY66,"")</f>
        <v/>
      </c>
      <c r="AA66" s="81" t="str">
        <f t="shared" ref="AA66" si="915">IF(AND($DA67&gt;Z64+$CY64/2,$DA67&lt;AB64-$CY64/2),$CY66,"")</f>
        <v/>
      </c>
      <c r="AB66" s="81" t="str">
        <f t="shared" ref="AB66" si="916">IF(AND($DA67&gt;AA64+$CY64/2,$DA67&lt;AC64-$CY64/2),$CY66,"")</f>
        <v>▼</v>
      </c>
      <c r="AC66" s="81" t="str">
        <f t="shared" ref="AC66" si="917">IF(AND($DA67&gt;AB64+$CY64/2,$DA67&lt;AD64-$CY64/2),$CY66,"")</f>
        <v/>
      </c>
      <c r="AD66" s="81" t="str">
        <f t="shared" ref="AD66" si="918">IF(AND($DA67&gt;AC64+$CY64/2,$DA67&lt;AE64-$CY64/2),$CY66,"")</f>
        <v/>
      </c>
      <c r="AE66" s="81" t="str">
        <f t="shared" ref="AE66" si="919">IF(AND($DA67&gt;AD64+$CY64/2,$DA67&lt;AF64-$CY64/2),$CY66,"")</f>
        <v/>
      </c>
      <c r="AF66" s="81" t="str">
        <f t="shared" ref="AF66" si="920">IF(AND($DA67&gt;AE64+$CY64/2,$DA67&lt;AG64-$CY64/2),$CY66,"")</f>
        <v/>
      </c>
      <c r="AG66" s="81" t="str">
        <f t="shared" ref="AG66" si="921">IF(AND($DA67&gt;AF64+$CY64/2,$DA67&lt;AH64-$CY64/2),$CY66,"")</f>
        <v/>
      </c>
      <c r="AH66" s="81" t="str">
        <f t="shared" ref="AH66" si="922">IF(AND($DA67&gt;AG64+$CY64/2,$DA67&lt;AI64-$CY64/2),$CY66,"")</f>
        <v/>
      </c>
      <c r="AI66" s="81" t="str">
        <f t="shared" ref="AI66" si="923">IF(AND($DA67&gt;AH64+$CY64/2,$DA67&lt;AJ64-$CY64/2),$CY66,"")</f>
        <v/>
      </c>
      <c r="AJ66" s="81" t="str">
        <f t="shared" ref="AJ66" si="924">IF(AND($DA67&gt;AI64+$CY64/2,$DA67&lt;AK64-$CY64/2),$CY66,"")</f>
        <v/>
      </c>
      <c r="AK66" s="81" t="str">
        <f t="shared" ref="AK66" si="925">IF(AND($DA67&gt;AJ64+$CY64/2,$DA67&lt;AL64-$CY64/2),$CY66,"")</f>
        <v/>
      </c>
      <c r="AL66" s="81" t="str">
        <f t="shared" ref="AL66" si="926">IF(AND($DA67&gt;AK64+$CY64/2,$DA67&lt;AM64-$CY64/2),$CY66,"")</f>
        <v/>
      </c>
      <c r="AM66" s="81" t="str">
        <f t="shared" ref="AM66" si="927">IF(AND($DA67&gt;AL64+$CY64/2,$DA67&lt;AN64-$CY64/2),$CY66,"")</f>
        <v/>
      </c>
      <c r="AN66" s="81" t="str">
        <f t="shared" ref="AN66" si="928">IF(AND($DA67&gt;AM64+$CY64/2,$DA67&lt;AO64-$CY64/2),$CY66,"")</f>
        <v/>
      </c>
      <c r="AO66" s="81" t="str">
        <f t="shared" ref="AO66" si="929">IF(AND($DA67&gt;AN64+$CY64/2,$DA67&lt;AP64-$CY64/2),$CY66,"")</f>
        <v/>
      </c>
      <c r="AP66" s="81" t="str">
        <f t="shared" ref="AP66" si="930">IF(AND($DA67&gt;AO64+$CY64/2,$DA67&lt;AQ64-$CY64/2),$CY66,"")</f>
        <v/>
      </c>
      <c r="AQ66" s="81" t="str">
        <f t="shared" ref="AQ66" si="931">IF(AND($DA67&gt;AP64+$CY64/2,$DA67&lt;AR64-$CY64/2),$CY66,"")</f>
        <v/>
      </c>
      <c r="AR66" s="81" t="str">
        <f t="shared" ref="AR66" si="932">IF(AND($DA67&gt;AQ64+$CY64/2,$DA67&lt;AS64-$CY64/2),$CY66,"")</f>
        <v/>
      </c>
      <c r="AS66" s="81" t="str">
        <f t="shared" ref="AS66" si="933">IF(AND($DA67&gt;AR64+$CY64/2,$DA67&lt;AT64-$CY64/2),$CY66,"")</f>
        <v/>
      </c>
      <c r="AT66" s="81" t="str">
        <f t="shared" ref="AT66" si="934">IF(AND($DA67&gt;AS64+$CY64/2,$DA67&lt;AU64-$CY64/2),$CY66,"")</f>
        <v/>
      </c>
      <c r="AU66" s="81" t="str">
        <f t="shared" ref="AU66" si="935">IF(AND($DA67&gt;AT64+$CY64/2,$DA67&lt;AV64-$CY64/2),$CY66,"")</f>
        <v/>
      </c>
      <c r="AV66" s="81" t="str">
        <f t="shared" ref="AV66" si="936">IF(AND($DA67&gt;AU64+$CY64/2,$DA67&lt;AW64-$CY64/2),$CY66,"")</f>
        <v/>
      </c>
      <c r="AW66" s="81" t="str">
        <f t="shared" ref="AW66" si="937">IF(AND($DA67&gt;AV64+$CY64/2,$DA67&lt;AX64-$CY64/2),$CY66,"")</f>
        <v/>
      </c>
      <c r="AX66" s="81" t="str">
        <f t="shared" ref="AX66" si="938">IF(AND($DA67&gt;AW64+$CY64/2,$DA67&lt;AY64-$CY64/2),$CY66,"")</f>
        <v/>
      </c>
      <c r="AY66" s="81" t="str">
        <f t="shared" ref="AY66" si="939">IF(AND($DA67&gt;AX64+$CY64/2,$DA67&lt;AZ64-$CY64/2),$CY66,"")</f>
        <v/>
      </c>
      <c r="AZ66" s="81" t="str">
        <f t="shared" ref="AZ66" si="940">IF(AND($DA67&gt;AY64+$CY64/2,$DA67&lt;BA64-$CY64/2),$CY66,"")</f>
        <v/>
      </c>
      <c r="BA66" s="81" t="str">
        <f t="shared" ref="BA66" si="941">IF(AND($DA67&gt;AZ64+$CY64/2,$DA67&lt;BB64-$CY64/2),$CY66,"")</f>
        <v/>
      </c>
      <c r="BB66" s="81" t="str">
        <f t="shared" ref="BB66" si="942">IF(AND($DA67&gt;BA64+$CY64/2,$DA67&lt;BC64-$CY64/2),$CY66,"")</f>
        <v/>
      </c>
      <c r="BC66" s="81" t="str">
        <f t="shared" ref="BC66" si="943">IF(AND($DA67&gt;BB64+$CY64/2,$DA67&lt;BD64-$CY64/2),$CY66,"")</f>
        <v/>
      </c>
      <c r="BD66" s="81" t="str">
        <f t="shared" ref="BD66" si="944">IF(AND($DA67&gt;BC64+$CY64/2,$DA67&lt;BE64-$CY64/2),$CY66,"")</f>
        <v/>
      </c>
      <c r="BE66" s="81" t="str">
        <f t="shared" ref="BE66" si="945">IF(AND($DA67&gt;BD64+$CY64/2,$DA67&lt;BF64-$CY64/2),$CY66,"")</f>
        <v/>
      </c>
      <c r="BF66" s="81" t="str">
        <f t="shared" ref="BF66" si="946">IF(AND($DA67&gt;BE64+$CY64/2,$DA67&lt;BG64-$CY64/2),$CY66,"")</f>
        <v/>
      </c>
      <c r="BG66" s="81" t="str">
        <f t="shared" ref="BG66" si="947">IF(AND($DA67&gt;BF64+$CY64/2,$DA67&lt;BH64-$CY64/2),$CY66,"")</f>
        <v/>
      </c>
      <c r="BH66" s="81" t="str">
        <f t="shared" ref="BH66" si="948">IF(AND($DA67&gt;BG64+$CY64/2,$DA67&lt;BI64-$CY64/2),$CY66,"")</f>
        <v/>
      </c>
      <c r="BI66" s="81" t="str">
        <f t="shared" ref="BI66" si="949">IF(AND($DA67&gt;BH64+$CY64/2,$DA67&lt;BJ64-$CY64/2),$CY66,"")</f>
        <v/>
      </c>
      <c r="BJ66" s="81" t="str">
        <f t="shared" ref="BJ66" si="950">IF(AND($DA67&gt;BI64+$CY64/2,$DA67&lt;BK64-$CY64/2),$CY66,"")</f>
        <v/>
      </c>
      <c r="BK66" s="81" t="str">
        <f t="shared" ref="BK66" si="951">IF(AND($DA67&gt;BJ64+$CY64/2,$DA67&lt;BL64-$CY64/2),$CY66,"")</f>
        <v/>
      </c>
      <c r="BL66" s="81" t="str">
        <f t="shared" ref="BL66" si="952">IF(AND($DA67&gt;BK64+$CY64/2,$DA67&lt;BM64-$CY64/2),$CY66,"")</f>
        <v/>
      </c>
      <c r="BM66" s="81" t="str">
        <f t="shared" ref="BM66" si="953">IF(AND($DA67&gt;BL64+$CY64/2,$DA67&lt;BN64-$CY64/2),$CY66,"")</f>
        <v/>
      </c>
      <c r="BN66" s="81" t="str">
        <f t="shared" ref="BN66" si="954">IF(AND($DA67&gt;BM64+$CY64/2,$DA67&lt;BO64-$CY64/2),$CY66,"")</f>
        <v/>
      </c>
      <c r="BO66" s="81" t="str">
        <f t="shared" ref="BO66" si="955">IF(AND($DA67&gt;BN64+$CY64/2,$DA67&lt;BP64-$CY64/2),$CY66,"")</f>
        <v/>
      </c>
      <c r="BP66" s="81" t="str">
        <f t="shared" ref="BP66" si="956">IF(AND($DA67&gt;BO64+$CY64/2,$DA67&lt;BQ64-$CY64/2),$CY66,"")</f>
        <v/>
      </c>
      <c r="BQ66" s="81" t="str">
        <f t="shared" ref="BQ66" si="957">IF(AND($DA67&gt;BP64+$CY64/2,$DA67&lt;BR64-$CY64/2),$CY66,"")</f>
        <v/>
      </c>
      <c r="BR66" s="81" t="str">
        <f t="shared" ref="BR66" si="958">IF(AND($DA67&gt;BQ64+$CY64/2,$DA67&lt;BS64-$CY64/2),$CY66,"")</f>
        <v/>
      </c>
      <c r="BS66" s="81" t="str">
        <f t="shared" ref="BS66" si="959">IF(AND($DA67&gt;BR64+$CY64/2,$DA67&lt;BT64-$CY64/2),$CY66,"")</f>
        <v/>
      </c>
      <c r="BT66" s="81" t="str">
        <f t="shared" ref="BT66" si="960">IF(AND($DA67&gt;BS64+$CY64/2,$DA67&lt;BU64-$CY64/2),$CY66,"")</f>
        <v/>
      </c>
      <c r="BU66" s="81" t="str">
        <f t="shared" ref="BU66" si="961">IF(AND($DA67&gt;BT64+$CY64/2,$DA67&lt;BV64-$CY64/2),$CY66,"")</f>
        <v/>
      </c>
      <c r="BV66" s="81" t="str">
        <f t="shared" ref="BV66" si="962">IF(AND($DA67&gt;BU64+$CY64/2,$DA67&lt;BW64-$CY64/2),$CY66,"")</f>
        <v/>
      </c>
      <c r="BW66" s="81" t="str">
        <f t="shared" ref="BW66" si="963">IF(AND($DA67&gt;BV64+$CY64/2,$DA67&lt;BX64-$CY64/2),$CY66,"")</f>
        <v/>
      </c>
      <c r="BX66" s="82"/>
      <c r="CY66" s="54" t="s">
        <v>5</v>
      </c>
      <c r="CZ66" s="41" t="s">
        <v>86</v>
      </c>
      <c r="DA66" s="83" t="s">
        <v>82</v>
      </c>
      <c r="DB66" s="114"/>
    </row>
    <row r="67" spans="1:106" s="93" customFormat="1" ht="14.15" customHeight="1" x14ac:dyDescent="0.35">
      <c r="A67" s="84"/>
      <c r="B67" s="85"/>
      <c r="C67" s="85"/>
      <c r="D67" s="85"/>
      <c r="E67" s="85"/>
      <c r="F67" s="85"/>
      <c r="G67" s="127">
        <f>CZ67</f>
        <v>4.1785329999999998</v>
      </c>
      <c r="H67" s="128"/>
      <c r="I67" s="88" t="str">
        <f t="shared" ref="I67:BT67" si="964">IF(I64-$CY64/2&lt;$CZ67,$CY67,IF(I64-$CY64/2&gt;$DA67,$DB67,""))</f>
        <v>v</v>
      </c>
      <c r="J67" s="89" t="str">
        <f t="shared" si="964"/>
        <v>v</v>
      </c>
      <c r="K67" s="89" t="str">
        <f t="shared" si="964"/>
        <v>v</v>
      </c>
      <c r="L67" s="89" t="str">
        <f t="shared" si="964"/>
        <v>v</v>
      </c>
      <c r="M67" s="89" t="str">
        <f t="shared" si="964"/>
        <v>v</v>
      </c>
      <c r="N67" s="89" t="str">
        <f t="shared" si="964"/>
        <v>v</v>
      </c>
      <c r="O67" s="89" t="str">
        <f t="shared" si="964"/>
        <v>v</v>
      </c>
      <c r="P67" s="89" t="str">
        <f t="shared" si="964"/>
        <v>v</v>
      </c>
      <c r="Q67" s="89" t="str">
        <f t="shared" si="964"/>
        <v>v</v>
      </c>
      <c r="R67" s="89" t="str">
        <f t="shared" si="964"/>
        <v>v</v>
      </c>
      <c r="S67" s="89" t="str">
        <f t="shared" si="964"/>
        <v>v</v>
      </c>
      <c r="T67" s="89" t="str">
        <f t="shared" si="964"/>
        <v>v</v>
      </c>
      <c r="U67" s="89" t="str">
        <f t="shared" si="964"/>
        <v>v</v>
      </c>
      <c r="V67" s="89" t="str">
        <f t="shared" si="964"/>
        <v>v</v>
      </c>
      <c r="W67" s="89" t="str">
        <f t="shared" si="964"/>
        <v>v</v>
      </c>
      <c r="X67" s="89" t="str">
        <f t="shared" si="964"/>
        <v>v</v>
      </c>
      <c r="Y67" s="89" t="str">
        <f t="shared" si="964"/>
        <v>v</v>
      </c>
      <c r="Z67" s="89" t="str">
        <f t="shared" si="964"/>
        <v>v</v>
      </c>
      <c r="AA67" s="89" t="str">
        <f t="shared" si="964"/>
        <v>v</v>
      </c>
      <c r="AB67" s="89" t="str">
        <f t="shared" si="964"/>
        <v>v</v>
      </c>
      <c r="AC67" s="89" t="str">
        <f t="shared" si="964"/>
        <v>.</v>
      </c>
      <c r="AD67" s="89" t="str">
        <f t="shared" si="964"/>
        <v>.</v>
      </c>
      <c r="AE67" s="89" t="str">
        <f t="shared" si="964"/>
        <v>.</v>
      </c>
      <c r="AF67" s="89" t="str">
        <f t="shared" si="964"/>
        <v>.</v>
      </c>
      <c r="AG67" s="89" t="str">
        <f t="shared" si="964"/>
        <v>.</v>
      </c>
      <c r="AH67" s="89" t="str">
        <f t="shared" si="964"/>
        <v>.</v>
      </c>
      <c r="AI67" s="89" t="str">
        <f t="shared" si="964"/>
        <v>.</v>
      </c>
      <c r="AJ67" s="89" t="str">
        <f t="shared" si="964"/>
        <v>.</v>
      </c>
      <c r="AK67" s="89" t="str">
        <f t="shared" si="964"/>
        <v>.</v>
      </c>
      <c r="AL67" s="89" t="str">
        <f t="shared" si="964"/>
        <v>.</v>
      </c>
      <c r="AM67" s="89" t="str">
        <f t="shared" si="964"/>
        <v>.</v>
      </c>
      <c r="AN67" s="89" t="str">
        <f t="shared" si="964"/>
        <v>.</v>
      </c>
      <c r="AO67" s="89" t="str">
        <f t="shared" si="964"/>
        <v>.</v>
      </c>
      <c r="AP67" s="89" t="str">
        <f t="shared" si="964"/>
        <v>.</v>
      </c>
      <c r="AQ67" s="89" t="str">
        <f t="shared" si="964"/>
        <v>.</v>
      </c>
      <c r="AR67" s="89" t="str">
        <f t="shared" si="964"/>
        <v>.</v>
      </c>
      <c r="AS67" s="89" t="str">
        <f t="shared" si="964"/>
        <v>.</v>
      </c>
      <c r="AT67" s="89" t="str">
        <f t="shared" si="964"/>
        <v>.</v>
      </c>
      <c r="AU67" s="89" t="str">
        <f t="shared" si="964"/>
        <v>.</v>
      </c>
      <c r="AV67" s="89" t="str">
        <f t="shared" si="964"/>
        <v>.</v>
      </c>
      <c r="AW67" s="89" t="str">
        <f t="shared" si="964"/>
        <v>.</v>
      </c>
      <c r="AX67" s="89" t="str">
        <f t="shared" si="964"/>
        <v>.</v>
      </c>
      <c r="AY67" s="89" t="str">
        <f t="shared" si="964"/>
        <v>.</v>
      </c>
      <c r="AZ67" s="89" t="str">
        <f t="shared" si="964"/>
        <v>.</v>
      </c>
      <c r="BA67" s="89" t="str">
        <f t="shared" si="964"/>
        <v>.</v>
      </c>
      <c r="BB67" s="89" t="str">
        <f t="shared" si="964"/>
        <v>.</v>
      </c>
      <c r="BC67" s="89" t="str">
        <f t="shared" si="964"/>
        <v>.</v>
      </c>
      <c r="BD67" s="89" t="str">
        <f t="shared" si="964"/>
        <v>.</v>
      </c>
      <c r="BE67" s="89" t="str">
        <f t="shared" si="964"/>
        <v>.</v>
      </c>
      <c r="BF67" s="89" t="str">
        <f t="shared" si="964"/>
        <v>.</v>
      </c>
      <c r="BG67" s="89" t="str">
        <f t="shared" si="964"/>
        <v>.</v>
      </c>
      <c r="BH67" s="89" t="str">
        <f t="shared" si="964"/>
        <v>.</v>
      </c>
      <c r="BI67" s="89" t="str">
        <f t="shared" si="964"/>
        <v>.</v>
      </c>
      <c r="BJ67" s="89" t="str">
        <f t="shared" si="964"/>
        <v>.</v>
      </c>
      <c r="BK67" s="89" t="str">
        <f t="shared" si="964"/>
        <v>.</v>
      </c>
      <c r="BL67" s="89" t="str">
        <f t="shared" si="964"/>
        <v>.</v>
      </c>
      <c r="BM67" s="89" t="str">
        <f t="shared" si="964"/>
        <v>.</v>
      </c>
      <c r="BN67" s="89" t="str">
        <f t="shared" si="964"/>
        <v>.</v>
      </c>
      <c r="BO67" s="89" t="str">
        <f t="shared" si="964"/>
        <v>.</v>
      </c>
      <c r="BP67" s="89" t="str">
        <f t="shared" si="964"/>
        <v>.</v>
      </c>
      <c r="BQ67" s="89" t="str">
        <f t="shared" si="964"/>
        <v>.</v>
      </c>
      <c r="BR67" s="89" t="str">
        <f t="shared" si="964"/>
        <v>.</v>
      </c>
      <c r="BS67" s="89" t="str">
        <f t="shared" si="964"/>
        <v>.</v>
      </c>
      <c r="BT67" s="89" t="str">
        <f t="shared" si="964"/>
        <v>.</v>
      </c>
      <c r="BU67" s="89" t="str">
        <f t="shared" ref="BU67:BX67" si="965">IF(BU64-$CY64/2&lt;$CZ67,$CY67,IF(BU64-$CY64/2&gt;$DA67,$DB67,""))</f>
        <v>.</v>
      </c>
      <c r="BV67" s="89" t="str">
        <f t="shared" si="965"/>
        <v>.</v>
      </c>
      <c r="BW67" s="89" t="str">
        <f t="shared" si="965"/>
        <v>.</v>
      </c>
      <c r="BX67" s="90" t="str">
        <f t="shared" si="965"/>
        <v>.</v>
      </c>
      <c r="BY67" s="54"/>
      <c r="BZ67" s="54"/>
      <c r="CA67" s="54"/>
      <c r="CB67" s="54"/>
      <c r="CC67" s="54"/>
      <c r="CD67" s="54"/>
      <c r="CE67" s="54"/>
      <c r="CF67" s="54"/>
      <c r="CG67" s="54"/>
      <c r="CH67" s="54"/>
      <c r="CI67" s="54"/>
      <c r="CJ67" s="54"/>
      <c r="CK67" s="54"/>
      <c r="CL67" s="54"/>
      <c r="CM67" s="54"/>
      <c r="CN67" s="54"/>
      <c r="CO67" s="54"/>
      <c r="CP67" s="54"/>
      <c r="CQ67" s="54"/>
      <c r="CR67" s="54"/>
      <c r="CS67" s="54"/>
      <c r="CT67" s="54"/>
      <c r="CU67" s="54"/>
      <c r="CV67" s="54"/>
      <c r="CW67" s="54"/>
      <c r="CX67" s="54"/>
      <c r="CY67" s="54" t="s">
        <v>8</v>
      </c>
      <c r="CZ67" s="129">
        <f>-INPUT!AL90</f>
        <v>4.1785329999999998</v>
      </c>
      <c r="DA67" s="130">
        <f>-INPUT!AL52</f>
        <v>4.1785329999999998</v>
      </c>
      <c r="DB67" s="54" t="s">
        <v>9</v>
      </c>
    </row>
    <row r="68" spans="1:106" s="101" customFormat="1" ht="14.15" customHeight="1" x14ac:dyDescent="0.35">
      <c r="A68" s="94"/>
      <c r="B68" s="95" t="s">
        <v>121</v>
      </c>
      <c r="C68" s="95"/>
      <c r="D68" s="95"/>
      <c r="E68" s="95"/>
      <c r="F68" s="95"/>
      <c r="G68" s="131">
        <f>CZ68</f>
        <v>0</v>
      </c>
      <c r="H68" s="132"/>
      <c r="I68" s="98" t="str">
        <f t="shared" ref="I68:BT68" si="966">IF(I64-$CY64/2&lt;$CZ68,$CY68,IF(I64-$CY64/2&gt;$DA68,$DB68,""))</f>
        <v/>
      </c>
      <c r="J68" s="99" t="str">
        <f t="shared" si="966"/>
        <v/>
      </c>
      <c r="K68" s="99" t="str">
        <f t="shared" si="966"/>
        <v/>
      </c>
      <c r="L68" s="99" t="str">
        <f t="shared" si="966"/>
        <v/>
      </c>
      <c r="M68" s="99" t="str">
        <f t="shared" si="966"/>
        <v/>
      </c>
      <c r="N68" s="99" t="str">
        <f t="shared" si="966"/>
        <v/>
      </c>
      <c r="O68" s="99" t="str">
        <f t="shared" si="966"/>
        <v/>
      </c>
      <c r="P68" s="99" t="str">
        <f t="shared" si="966"/>
        <v/>
      </c>
      <c r="Q68" s="99" t="str">
        <f t="shared" si="966"/>
        <v/>
      </c>
      <c r="R68" s="99" t="str">
        <f t="shared" si="966"/>
        <v/>
      </c>
      <c r="S68" s="99" t="str">
        <f t="shared" si="966"/>
        <v/>
      </c>
      <c r="T68" s="99" t="str">
        <f t="shared" si="966"/>
        <v/>
      </c>
      <c r="U68" s="99" t="str">
        <f t="shared" si="966"/>
        <v/>
      </c>
      <c r="V68" s="99" t="str">
        <f t="shared" si="966"/>
        <v/>
      </c>
      <c r="W68" s="99" t="str">
        <f t="shared" si="966"/>
        <v/>
      </c>
      <c r="X68" s="99" t="str">
        <f t="shared" si="966"/>
        <v/>
      </c>
      <c r="Y68" s="99" t="str">
        <f t="shared" si="966"/>
        <v/>
      </c>
      <c r="Z68" s="99" t="str">
        <f t="shared" si="966"/>
        <v/>
      </c>
      <c r="AA68" s="99" t="str">
        <f t="shared" si="966"/>
        <v/>
      </c>
      <c r="AB68" s="99" t="str">
        <f t="shared" si="966"/>
        <v/>
      </c>
      <c r="AC68" s="99" t="str">
        <f t="shared" si="966"/>
        <v>.</v>
      </c>
      <c r="AD68" s="99" t="str">
        <f t="shared" si="966"/>
        <v>.</v>
      </c>
      <c r="AE68" s="99" t="str">
        <f t="shared" si="966"/>
        <v>.</v>
      </c>
      <c r="AF68" s="99" t="str">
        <f t="shared" si="966"/>
        <v>.</v>
      </c>
      <c r="AG68" s="99" t="str">
        <f t="shared" si="966"/>
        <v>.</v>
      </c>
      <c r="AH68" s="99" t="str">
        <f t="shared" si="966"/>
        <v>.</v>
      </c>
      <c r="AI68" s="99" t="str">
        <f t="shared" si="966"/>
        <v>.</v>
      </c>
      <c r="AJ68" s="99" t="str">
        <f t="shared" si="966"/>
        <v>.</v>
      </c>
      <c r="AK68" s="99" t="str">
        <f t="shared" si="966"/>
        <v>.</v>
      </c>
      <c r="AL68" s="99" t="str">
        <f t="shared" si="966"/>
        <v>.</v>
      </c>
      <c r="AM68" s="99" t="str">
        <f t="shared" si="966"/>
        <v>.</v>
      </c>
      <c r="AN68" s="99" t="str">
        <f t="shared" si="966"/>
        <v>.</v>
      </c>
      <c r="AO68" s="99" t="str">
        <f t="shared" si="966"/>
        <v>.</v>
      </c>
      <c r="AP68" s="99" t="str">
        <f t="shared" si="966"/>
        <v>.</v>
      </c>
      <c r="AQ68" s="99" t="str">
        <f t="shared" si="966"/>
        <v>.</v>
      </c>
      <c r="AR68" s="99" t="str">
        <f t="shared" si="966"/>
        <v>.</v>
      </c>
      <c r="AS68" s="99" t="str">
        <f t="shared" si="966"/>
        <v>.</v>
      </c>
      <c r="AT68" s="99" t="str">
        <f t="shared" si="966"/>
        <v>.</v>
      </c>
      <c r="AU68" s="99" t="str">
        <f t="shared" si="966"/>
        <v>.</v>
      </c>
      <c r="AV68" s="99" t="str">
        <f t="shared" si="966"/>
        <v>.</v>
      </c>
      <c r="AW68" s="99" t="str">
        <f t="shared" si="966"/>
        <v>.</v>
      </c>
      <c r="AX68" s="99" t="str">
        <f t="shared" si="966"/>
        <v>.</v>
      </c>
      <c r="AY68" s="99" t="str">
        <f t="shared" si="966"/>
        <v>.</v>
      </c>
      <c r="AZ68" s="99" t="str">
        <f t="shared" si="966"/>
        <v>.</v>
      </c>
      <c r="BA68" s="99" t="str">
        <f t="shared" si="966"/>
        <v>.</v>
      </c>
      <c r="BB68" s="99" t="str">
        <f t="shared" si="966"/>
        <v>.</v>
      </c>
      <c r="BC68" s="99" t="str">
        <f t="shared" si="966"/>
        <v>.</v>
      </c>
      <c r="BD68" s="99" t="str">
        <f t="shared" si="966"/>
        <v>.</v>
      </c>
      <c r="BE68" s="99" t="str">
        <f t="shared" si="966"/>
        <v>.</v>
      </c>
      <c r="BF68" s="99" t="str">
        <f t="shared" si="966"/>
        <v>.</v>
      </c>
      <c r="BG68" s="99" t="str">
        <f t="shared" si="966"/>
        <v>.</v>
      </c>
      <c r="BH68" s="99" t="str">
        <f t="shared" si="966"/>
        <v>.</v>
      </c>
      <c r="BI68" s="99" t="str">
        <f t="shared" si="966"/>
        <v>.</v>
      </c>
      <c r="BJ68" s="99" t="str">
        <f t="shared" si="966"/>
        <v>.</v>
      </c>
      <c r="BK68" s="99" t="str">
        <f t="shared" si="966"/>
        <v>.</v>
      </c>
      <c r="BL68" s="99" t="str">
        <f t="shared" si="966"/>
        <v>.</v>
      </c>
      <c r="BM68" s="99" t="str">
        <f t="shared" si="966"/>
        <v>.</v>
      </c>
      <c r="BN68" s="99" t="str">
        <f t="shared" si="966"/>
        <v>.</v>
      </c>
      <c r="BO68" s="99" t="str">
        <f t="shared" si="966"/>
        <v>.</v>
      </c>
      <c r="BP68" s="99" t="str">
        <f t="shared" si="966"/>
        <v>.</v>
      </c>
      <c r="BQ68" s="99" t="str">
        <f t="shared" si="966"/>
        <v>.</v>
      </c>
      <c r="BR68" s="99" t="str">
        <f t="shared" si="966"/>
        <v>.</v>
      </c>
      <c r="BS68" s="99" t="str">
        <f t="shared" si="966"/>
        <v>.</v>
      </c>
      <c r="BT68" s="99" t="str">
        <f t="shared" si="966"/>
        <v>.</v>
      </c>
      <c r="BU68" s="99" t="str">
        <f t="shared" ref="BU68:BX68" si="967">IF(BU64-$CY64/2&lt;$CZ68,$CY68,IF(BU64-$CY64/2&gt;$DA68,$DB68,""))</f>
        <v>.</v>
      </c>
      <c r="BV68" s="99" t="str">
        <f t="shared" si="967"/>
        <v>.</v>
      </c>
      <c r="BW68" s="99" t="str">
        <f t="shared" si="967"/>
        <v>.</v>
      </c>
      <c r="BX68" s="100" t="str">
        <f t="shared" si="967"/>
        <v>.</v>
      </c>
      <c r="CY68" s="101" t="s">
        <v>10</v>
      </c>
      <c r="CZ68" s="133">
        <f>-INPUT!AL30</f>
        <v>0</v>
      </c>
      <c r="DA68" s="134">
        <f>DA67</f>
        <v>4.1785329999999998</v>
      </c>
      <c r="DB68" s="101" t="s">
        <v>9</v>
      </c>
    </row>
    <row r="69" spans="1:106" s="101" customFormat="1" ht="14.15" customHeight="1" x14ac:dyDescent="0.35">
      <c r="A69" s="94" t="s">
        <v>90</v>
      </c>
      <c r="B69" s="104"/>
      <c r="C69" s="104"/>
      <c r="D69" s="104"/>
      <c r="E69" s="104"/>
      <c r="F69" s="104"/>
      <c r="G69" s="142"/>
      <c r="H69" s="105"/>
      <c r="I69" s="106"/>
      <c r="J69" s="106"/>
      <c r="K69" s="106"/>
      <c r="L69" s="106"/>
      <c r="M69" s="106" t="str">
        <f t="shared" ref="M69" si="968">IF(AND($DA68&gt;L64+$CY64/2,$DA68&lt;N64-$CY64/2),$CY69,"")</f>
        <v/>
      </c>
      <c r="N69" s="106" t="str">
        <f t="shared" ref="N69" si="969">IF(AND($DA68&gt;M64+$CY64/2,$DA68&lt;O64-$CY64/2),$CY69,"")</f>
        <v/>
      </c>
      <c r="O69" s="106" t="str">
        <f t="shared" ref="O69" si="970">IF(AND($DA68&gt;N64+$CY64/2,$DA68&lt;P64-$CY64/2),$CY69,"")</f>
        <v/>
      </c>
      <c r="P69" s="106" t="str">
        <f t="shared" ref="P69" si="971">IF(AND($DA68&gt;O64+$CY64/2,$DA68&lt;Q64-$CY64/2),$CY69,"")</f>
        <v/>
      </c>
      <c r="Q69" s="106" t="str">
        <f t="shared" ref="Q69" si="972">IF(AND($DA68&gt;P64+$CY64/2,$DA68&lt;R64-$CY64/2),$CY69,"")</f>
        <v/>
      </c>
      <c r="R69" s="106" t="str">
        <f t="shared" ref="R69" si="973">IF(AND($DA68&gt;Q64+$CY64/2,$DA68&lt;S64-$CY64/2),$CY69,"")</f>
        <v/>
      </c>
      <c r="S69" s="106" t="str">
        <f t="shared" ref="S69" si="974">IF(AND($DA68&gt;R64+$CY64/2,$DA68&lt;T64-$CY64/2),$CY69,"")</f>
        <v/>
      </c>
      <c r="T69" s="106" t="str">
        <f t="shared" ref="T69" si="975">IF(AND($DA68&gt;S64+$CY64/2,$DA68&lt;U64-$CY64/2),$CY69,"")</f>
        <v/>
      </c>
      <c r="U69" s="106" t="str">
        <f t="shared" ref="U69" si="976">IF(AND($DA68&gt;T64+$CY64/2,$DA68&lt;V64-$CY64/2),$CY69,"")</f>
        <v/>
      </c>
      <c r="V69" s="106" t="str">
        <f t="shared" ref="V69" si="977">IF(AND($DA68&gt;U64+$CY64/2,$DA68&lt;W64-$CY64/2),$CY69,"")</f>
        <v/>
      </c>
      <c r="W69" s="106" t="str">
        <f t="shared" ref="W69" si="978">IF(AND($DA68&gt;V64+$CY64/2,$DA68&lt;X64-$CY64/2),$CY69,"")</f>
        <v/>
      </c>
      <c r="X69" s="106" t="str">
        <f t="shared" ref="X69" si="979">IF(AND($DA68&gt;W64+$CY64/2,$DA68&lt;Y64-$CY64/2),$CY69,"")</f>
        <v/>
      </c>
      <c r="Y69" s="106" t="str">
        <f t="shared" ref="Y69" si="980">IF(AND($DA68&gt;X64+$CY64/2,$DA68&lt;Z64-$CY64/2),$CY69,"")</f>
        <v/>
      </c>
      <c r="Z69" s="106" t="str">
        <f t="shared" ref="Z69" si="981">IF(AND($DA68&gt;Y64+$CY64/2,$DA68&lt;AA64-$CY64/2),$CY69,"")</f>
        <v/>
      </c>
      <c r="AA69" s="106" t="str">
        <f t="shared" ref="AA69" si="982">IF(AND($DA68&gt;Z64+$CY64/2,$DA68&lt;AB64-$CY64/2),$CY69,"")</f>
        <v/>
      </c>
      <c r="AB69" s="106" t="str">
        <f t="shared" ref="AB69" si="983">IF(AND($DA68&gt;AA64+$CY64/2,$DA68&lt;AC64-$CY64/2),$CY69,"")</f>
        <v>▲</v>
      </c>
      <c r="AC69" s="106" t="str">
        <f t="shared" ref="AC69" si="984">IF(AND($DA68&gt;AB64+$CY64/2,$DA68&lt;AD64-$CY64/2),$CY69,"")</f>
        <v/>
      </c>
      <c r="AD69" s="106" t="str">
        <f t="shared" ref="AD69" si="985">IF(AND($DA68&gt;AC64+$CY64/2,$DA68&lt;AE64-$CY64/2),$CY69,"")</f>
        <v/>
      </c>
      <c r="AE69" s="106" t="str">
        <f t="shared" ref="AE69" si="986">IF(AND($DA68&gt;AD64+$CY64/2,$DA68&lt;AF64-$CY64/2),$CY69,"")</f>
        <v/>
      </c>
      <c r="AF69" s="106" t="str">
        <f t="shared" ref="AF69" si="987">IF(AND($DA68&gt;AE64+$CY64/2,$DA68&lt;AG64-$CY64/2),$CY69,"")</f>
        <v/>
      </c>
      <c r="AG69" s="106" t="str">
        <f t="shared" ref="AG69" si="988">IF(AND($DA68&gt;AF64+$CY64/2,$DA68&lt;AH64-$CY64/2),$CY69,"")</f>
        <v/>
      </c>
      <c r="AH69" s="106" t="str">
        <f t="shared" ref="AH69" si="989">IF(AND($DA68&gt;AG64+$CY64/2,$DA68&lt;AI64-$CY64/2),$CY69,"")</f>
        <v/>
      </c>
      <c r="AI69" s="106" t="str">
        <f t="shared" ref="AI69" si="990">IF(AND($DA68&gt;AH64+$CY64/2,$DA68&lt;AJ64-$CY64/2),$CY69,"")</f>
        <v/>
      </c>
      <c r="AJ69" s="106" t="str">
        <f t="shared" ref="AJ69" si="991">IF(AND($DA68&gt;AI64+$CY64/2,$DA68&lt;AK64-$CY64/2),$CY69,"")</f>
        <v/>
      </c>
      <c r="AK69" s="106" t="str">
        <f t="shared" ref="AK69" si="992">IF(AND($DA68&gt;AJ64+$CY64/2,$DA68&lt;AL64-$CY64/2),$CY69,"")</f>
        <v/>
      </c>
      <c r="AL69" s="106" t="str">
        <f t="shared" ref="AL69" si="993">IF(AND($DA68&gt;AK64+$CY64/2,$DA68&lt;AM64-$CY64/2),$CY69,"")</f>
        <v/>
      </c>
      <c r="AM69" s="106" t="str">
        <f t="shared" ref="AM69" si="994">IF(AND($DA68&gt;AL64+$CY64/2,$DA68&lt;AN64-$CY64/2),$CY69,"")</f>
        <v/>
      </c>
      <c r="AN69" s="106" t="str">
        <f t="shared" ref="AN69" si="995">IF(AND($DA68&gt;AM64+$CY64/2,$DA68&lt;AO64-$CY64/2),$CY69,"")</f>
        <v/>
      </c>
      <c r="AO69" s="106" t="str">
        <f t="shared" ref="AO69" si="996">IF(AND($DA68&gt;AN64+$CY64/2,$DA68&lt;AP64-$CY64/2),$CY69,"")</f>
        <v/>
      </c>
      <c r="AP69" s="106" t="str">
        <f t="shared" ref="AP69" si="997">IF(AND($DA68&gt;AO64+$CY64/2,$DA68&lt;AQ64-$CY64/2),$CY69,"")</f>
        <v/>
      </c>
      <c r="AQ69" s="106" t="str">
        <f t="shared" ref="AQ69" si="998">IF(AND($DA68&gt;AP64+$CY64/2,$DA68&lt;AR64-$CY64/2),$CY69,"")</f>
        <v/>
      </c>
      <c r="AR69" s="106" t="str">
        <f t="shared" ref="AR69" si="999">IF(AND($DA68&gt;AQ64+$CY64/2,$DA68&lt;AS64-$CY64/2),$CY69,"")</f>
        <v/>
      </c>
      <c r="AS69" s="106" t="str">
        <f t="shared" ref="AS69" si="1000">IF(AND($DA68&gt;AR64+$CY64/2,$DA68&lt;AT64-$CY64/2),$CY69,"")</f>
        <v/>
      </c>
      <c r="AT69" s="106" t="str">
        <f t="shared" ref="AT69" si="1001">IF(AND($DA68&gt;AS64+$CY64/2,$DA68&lt;AU64-$CY64/2),$CY69,"")</f>
        <v/>
      </c>
      <c r="AU69" s="106" t="str">
        <f t="shared" ref="AU69" si="1002">IF(AND($DA68&gt;AT64+$CY64/2,$DA68&lt;AV64-$CY64/2),$CY69,"")</f>
        <v/>
      </c>
      <c r="AV69" s="106" t="str">
        <f t="shared" ref="AV69" si="1003">IF(AND($DA68&gt;AU64+$CY64/2,$DA68&lt;AW64-$CY64/2),$CY69,"")</f>
        <v/>
      </c>
      <c r="AW69" s="106" t="str">
        <f t="shared" ref="AW69" si="1004">IF(AND($DA68&gt;AV64+$CY64/2,$DA68&lt;AX64-$CY64/2),$CY69,"")</f>
        <v/>
      </c>
      <c r="AX69" s="106" t="str">
        <f t="shared" ref="AX69" si="1005">IF(AND($DA68&gt;AW64+$CY64/2,$DA68&lt;AY64-$CY64/2),$CY69,"")</f>
        <v/>
      </c>
      <c r="AY69" s="106" t="str">
        <f t="shared" ref="AY69" si="1006">IF(AND($DA68&gt;AX64+$CY64/2,$DA68&lt;AZ64-$CY64/2),$CY69,"")</f>
        <v/>
      </c>
      <c r="AZ69" s="106" t="str">
        <f t="shared" ref="AZ69" si="1007">IF(AND($DA68&gt;AY64+$CY64/2,$DA68&lt;BA64-$CY64/2),$CY69,"")</f>
        <v/>
      </c>
      <c r="BA69" s="106" t="str">
        <f t="shared" ref="BA69" si="1008">IF(AND($DA68&gt;AZ64+$CY64/2,$DA68&lt;BB64-$CY64/2),$CY69,"")</f>
        <v/>
      </c>
      <c r="BB69" s="106" t="str">
        <f t="shared" ref="BB69" si="1009">IF(AND($DA68&gt;BA64+$CY64/2,$DA68&lt;BC64-$CY64/2),$CY69,"")</f>
        <v/>
      </c>
      <c r="BC69" s="106" t="str">
        <f t="shared" ref="BC69" si="1010">IF(AND($DA68&gt;BB64+$CY64/2,$DA68&lt;BD64-$CY64/2),$CY69,"")</f>
        <v/>
      </c>
      <c r="BD69" s="106" t="str">
        <f t="shared" ref="BD69" si="1011">IF(AND($DA68&gt;BC64+$CY64/2,$DA68&lt;BE64-$CY64/2),$CY69,"")</f>
        <v/>
      </c>
      <c r="BE69" s="106" t="str">
        <f t="shared" ref="BE69" si="1012">IF(AND($DA68&gt;BD64+$CY64/2,$DA68&lt;BF64-$CY64/2),$CY69,"")</f>
        <v/>
      </c>
      <c r="BF69" s="106" t="str">
        <f t="shared" ref="BF69" si="1013">IF(AND($DA68&gt;BE64+$CY64/2,$DA68&lt;BG64-$CY64/2),$CY69,"")</f>
        <v/>
      </c>
      <c r="BG69" s="106" t="str">
        <f t="shared" ref="BG69" si="1014">IF(AND($DA68&gt;BF64+$CY64/2,$DA68&lt;BH64-$CY64/2),$CY69,"")</f>
        <v/>
      </c>
      <c r="BH69" s="106" t="str">
        <f t="shared" ref="BH69" si="1015">IF(AND($DA68&gt;BG64+$CY64/2,$DA68&lt;BI64-$CY64/2),$CY69,"")</f>
        <v/>
      </c>
      <c r="BI69" s="106" t="str">
        <f t="shared" ref="BI69" si="1016">IF(AND($DA68&gt;BH64+$CY64/2,$DA68&lt;BJ64-$CY64/2),$CY69,"")</f>
        <v/>
      </c>
      <c r="BJ69" s="106" t="str">
        <f t="shared" ref="BJ69" si="1017">IF(AND($DA68&gt;BI64+$CY64/2,$DA68&lt;BK64-$CY64/2),$CY69,"")</f>
        <v/>
      </c>
      <c r="BK69" s="106" t="str">
        <f t="shared" ref="BK69" si="1018">IF(AND($DA68&gt;BJ64+$CY64/2,$DA68&lt;BL64-$CY64/2),$CY69,"")</f>
        <v/>
      </c>
      <c r="BL69" s="106" t="str">
        <f t="shared" ref="BL69" si="1019">IF(AND($DA68&gt;BK64+$CY64/2,$DA68&lt;BM64-$CY64/2),$CY69,"")</f>
        <v/>
      </c>
      <c r="BM69" s="106" t="str">
        <f t="shared" ref="BM69" si="1020">IF(AND($DA68&gt;BL64+$CY64/2,$DA68&lt;BN64-$CY64/2),$CY69,"")</f>
        <v/>
      </c>
      <c r="BN69" s="106" t="str">
        <f t="shared" ref="BN69" si="1021">IF(AND($DA68&gt;BM64+$CY64/2,$DA68&lt;BO64-$CY64/2),$CY69,"")</f>
        <v/>
      </c>
      <c r="BO69" s="106" t="str">
        <f t="shared" ref="BO69" si="1022">IF(AND($DA68&gt;BN64+$CY64/2,$DA68&lt;BP64-$CY64/2),$CY69,"")</f>
        <v/>
      </c>
      <c r="BP69" s="106" t="str">
        <f t="shared" ref="BP69" si="1023">IF(AND($DA68&gt;BO64+$CY64/2,$DA68&lt;BQ64-$CY64/2),$CY69,"")</f>
        <v/>
      </c>
      <c r="BQ69" s="106" t="str">
        <f t="shared" ref="BQ69" si="1024">IF(AND($DA68&gt;BP64+$CY64/2,$DA68&lt;BR64-$CY64/2),$CY69,"")</f>
        <v/>
      </c>
      <c r="BR69" s="106" t="str">
        <f t="shared" ref="BR69" si="1025">IF(AND($DA68&gt;BQ64+$CY64/2,$DA68&lt;BS64-$CY64/2),$CY69,"")</f>
        <v/>
      </c>
      <c r="BS69" s="106" t="str">
        <f t="shared" ref="BS69" si="1026">IF(AND($DA68&gt;BR64+$CY64/2,$DA68&lt;BT64-$CY64/2),$CY69,"")</f>
        <v/>
      </c>
      <c r="BT69" s="106" t="str">
        <f t="shared" ref="BT69" si="1027">IF(AND($DA68&gt;BS64+$CY64/2,$DA68&lt;BU64-$CY64/2),$CY69,"")</f>
        <v/>
      </c>
      <c r="BU69" s="106" t="str">
        <f t="shared" ref="BU69" si="1028">IF(AND($DA68&gt;BT64+$CY64/2,$DA68&lt;BV64-$CY64/2),$CY69,"")</f>
        <v/>
      </c>
      <c r="BV69" s="106" t="str">
        <f t="shared" ref="BV69" si="1029">IF(AND($DA68&gt;BU64+$CY64/2,$DA68&lt;BW64-$CY64/2),$CY69,"")</f>
        <v/>
      </c>
      <c r="BW69" s="106" t="str">
        <f t="shared" ref="BW69" si="1030">IF(AND($DA68&gt;BV64+$CY64/2,$DA68&lt;BX64-$CY64/2),$CY69,"")</f>
        <v/>
      </c>
      <c r="BX69" s="107"/>
      <c r="CY69" s="101" t="s">
        <v>3</v>
      </c>
      <c r="CZ69" s="108"/>
    </row>
    <row r="70" spans="1:106" ht="14.15" customHeight="1" thickBot="1" x14ac:dyDescent="0.35">
      <c r="A70" s="109"/>
      <c r="B70" s="110"/>
      <c r="C70" s="143"/>
      <c r="D70" s="143"/>
      <c r="E70" s="143"/>
      <c r="F70" s="143"/>
      <c r="G70" s="143"/>
      <c r="H70" s="111" t="str">
        <f>H65</f>
        <v>Forecasted Employer's Claims at Completion:</v>
      </c>
      <c r="I70" s="138" t="str">
        <f>IF(OR(I69=$CY69,J69=$CY69,K69=$CY69,L69=$CY69),$DA68,"")</f>
        <v/>
      </c>
      <c r="J70" s="138"/>
      <c r="K70" s="138"/>
      <c r="L70" s="138"/>
      <c r="M70" s="138" t="str">
        <f>IF(OR(M69=$CY69,N69=$CY69,O69=$CY69,P69=$CY69),$DA68,"")</f>
        <v/>
      </c>
      <c r="N70" s="138"/>
      <c r="O70" s="138"/>
      <c r="P70" s="138"/>
      <c r="Q70" s="138" t="str">
        <f>IF(OR(Q69=$CY69,R69=$CY69,S69=$CY69,T69=$CY69),$DA68,"")</f>
        <v/>
      </c>
      <c r="R70" s="138"/>
      <c r="S70" s="138"/>
      <c r="T70" s="138"/>
      <c r="U70" s="138" t="str">
        <f>IF(OR(U69=$CY69,V69=$CY69,W69=$CY69,X69=$CY69),$DA68,"")</f>
        <v/>
      </c>
      <c r="V70" s="138"/>
      <c r="W70" s="138"/>
      <c r="X70" s="138"/>
      <c r="Y70" s="138">
        <f>IF(OR(Y69=$CY69,Z69=$CY69,AA69=$CY69,AB69=$CY69),$DA68,"")</f>
        <v>4.1785329999999998</v>
      </c>
      <c r="Z70" s="138"/>
      <c r="AA70" s="138"/>
      <c r="AB70" s="138"/>
      <c r="AC70" s="138" t="str">
        <f>IF(OR(AC69=$CY69,AD69=$CY69,AE69=$CY69,AF69=$CY69),$DA68,"")</f>
        <v/>
      </c>
      <c r="AD70" s="138"/>
      <c r="AE70" s="138"/>
      <c r="AF70" s="138"/>
      <c r="AG70" s="138" t="str">
        <f>IF(OR(AG69=$CY69,AH69=$CY69,AI69=$CY69,AJ69=$CY69),$DA68,"")</f>
        <v/>
      </c>
      <c r="AH70" s="138"/>
      <c r="AI70" s="138"/>
      <c r="AJ70" s="138"/>
      <c r="AK70" s="138" t="str">
        <f>IF(OR(AK69=$CY69,AL69=$CY69,AM69=$CY69,AN69=$CY69),$DA68,"")</f>
        <v/>
      </c>
      <c r="AL70" s="138"/>
      <c r="AM70" s="138"/>
      <c r="AN70" s="138"/>
      <c r="AO70" s="138" t="str">
        <f>IF(OR(AO69=$CY69,AP69=$CY69,AQ69=$CY69,AR69=$CY69),$DA68,"")</f>
        <v/>
      </c>
      <c r="AP70" s="138"/>
      <c r="AQ70" s="138"/>
      <c r="AR70" s="138"/>
      <c r="AS70" s="138" t="str">
        <f>IF(OR(AS69=$CY69,AT69=$CY69,AU69=$CY69,AV69=$CY69),$DA68,"")</f>
        <v/>
      </c>
      <c r="AT70" s="138"/>
      <c r="AU70" s="138"/>
      <c r="AV70" s="138"/>
      <c r="AW70" s="138" t="str">
        <f>IF(OR(AW69=$CY69,AX69=$CY69,AY69=$CY69,AZ69=$CY69),$DA68,"")</f>
        <v/>
      </c>
      <c r="AX70" s="138"/>
      <c r="AY70" s="138"/>
      <c r="AZ70" s="138"/>
      <c r="BA70" s="138" t="str">
        <f>IF(OR(BA69=$CY69,BB69=$CY69,BC69=$CY69,BD69=$CY69),$DA68,"")</f>
        <v/>
      </c>
      <c r="BB70" s="138"/>
      <c r="BC70" s="138"/>
      <c r="BD70" s="138"/>
      <c r="BE70" s="138" t="str">
        <f>IF(OR(BE69=$CY69,BF69=$CY69,BG69=$CY69,BH69=$CY69),$DA68,"")</f>
        <v/>
      </c>
      <c r="BF70" s="138"/>
      <c r="BG70" s="138"/>
      <c r="BH70" s="138"/>
      <c r="BI70" s="138" t="str">
        <f>IF(OR(BI69=$CY69,BJ69=$CY69,BK69=$CY69,BL69=$CY69),$DA68,"")</f>
        <v/>
      </c>
      <c r="BJ70" s="138"/>
      <c r="BK70" s="138"/>
      <c r="BL70" s="138"/>
      <c r="BM70" s="138" t="str">
        <f>IF(OR(BM69=$CY69,BN69=$CY69,BO69=$CY69,BP69=$CY69),$DA68,"")</f>
        <v/>
      </c>
      <c r="BN70" s="138"/>
      <c r="BO70" s="138"/>
      <c r="BP70" s="138"/>
      <c r="BQ70" s="138" t="str">
        <f>IF(OR(BQ69=$CY69,BR69=$CY69,BS69=$CY69,BT69=$CY69),$DA68,"")</f>
        <v/>
      </c>
      <c r="BR70" s="138"/>
      <c r="BS70" s="138"/>
      <c r="BT70" s="138"/>
      <c r="BU70" s="138" t="str">
        <f>IF(OR(BU69=$CY69,BV69=$CY69,BW69=$CY69,BX69=$CY69),$DA68,"")</f>
        <v/>
      </c>
      <c r="BV70" s="138"/>
      <c r="BW70" s="138"/>
      <c r="BX70" s="139"/>
      <c r="DB70" s="114"/>
    </row>
    <row r="71" spans="1:106" s="230" customFormat="1" ht="14.15" customHeight="1" x14ac:dyDescent="0.35">
      <c r="A71" s="232"/>
      <c r="B71" s="225" t="s">
        <v>117</v>
      </c>
      <c r="C71" s="225"/>
      <c r="D71" s="225"/>
      <c r="E71" s="225"/>
      <c r="F71" s="225"/>
      <c r="G71" s="225"/>
      <c r="H71" s="225"/>
      <c r="I71" s="225"/>
      <c r="J71" s="225"/>
      <c r="K71" s="225"/>
      <c r="L71" s="225"/>
      <c r="M71" s="225"/>
      <c r="N71" s="225"/>
      <c r="O71" s="225"/>
      <c r="P71" s="225"/>
      <c r="Q71" s="225"/>
      <c r="R71" s="225"/>
      <c r="S71" s="225"/>
      <c r="T71" s="225"/>
      <c r="U71" s="225"/>
      <c r="V71" s="225"/>
      <c r="W71" s="225"/>
      <c r="X71" s="225"/>
      <c r="Y71" s="225"/>
      <c r="Z71" s="225"/>
      <c r="AA71" s="225"/>
      <c r="AB71" s="225"/>
      <c r="AC71" s="225"/>
      <c r="AD71" s="225"/>
      <c r="AE71" s="225"/>
      <c r="AF71" s="225"/>
      <c r="AG71" s="225"/>
      <c r="AH71" s="225"/>
      <c r="AI71" s="225"/>
      <c r="AJ71" s="225"/>
      <c r="AK71" s="225"/>
      <c r="AL71" s="225"/>
      <c r="AM71" s="225"/>
      <c r="AN71" s="225"/>
      <c r="AO71" s="225"/>
      <c r="AP71" s="225"/>
      <c r="AQ71" s="225"/>
      <c r="AR71" s="225"/>
      <c r="AS71" s="225"/>
      <c r="AT71" s="225"/>
      <c r="AU71" s="225"/>
      <c r="AV71" s="225"/>
      <c r="AW71" s="225"/>
      <c r="AX71" s="225"/>
      <c r="AY71" s="225"/>
      <c r="AZ71" s="225"/>
      <c r="BA71" s="225"/>
      <c r="BB71" s="225"/>
      <c r="BC71" s="225"/>
      <c r="BD71" s="225"/>
      <c r="BE71" s="225"/>
      <c r="BF71" s="225"/>
      <c r="BG71" s="225"/>
      <c r="BH71" s="225"/>
      <c r="BI71" s="225"/>
      <c r="BJ71" s="225"/>
      <c r="BK71" s="225"/>
      <c r="BL71" s="225"/>
      <c r="BM71" s="225"/>
      <c r="BN71" s="225"/>
      <c r="BO71" s="225"/>
      <c r="BP71" s="225"/>
      <c r="BQ71" s="225"/>
      <c r="BR71" s="225"/>
      <c r="BS71" s="225"/>
      <c r="BT71" s="225"/>
      <c r="BU71" s="225"/>
      <c r="BV71" s="225"/>
      <c r="BW71" s="225"/>
      <c r="BX71" s="229"/>
      <c r="CZ71" s="231"/>
      <c r="DA71" s="231"/>
    </row>
    <row r="72" spans="1:106" ht="14.15" customHeight="1" x14ac:dyDescent="0.35">
      <c r="A72" s="155" t="str">
        <f>IF(INPUT!B93&lt;&gt;"",INPUT!B93,"")</f>
        <v/>
      </c>
      <c r="B72" s="156"/>
      <c r="C72" s="156"/>
      <c r="D72" s="156"/>
      <c r="E72" s="156"/>
      <c r="F72" s="156"/>
      <c r="G72" s="156"/>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156"/>
      <c r="AK72" s="156"/>
      <c r="AL72" s="156"/>
      <c r="AM72" s="156"/>
      <c r="AN72" s="156"/>
      <c r="AO72" s="156"/>
      <c r="AP72" s="156"/>
      <c r="AQ72" s="156"/>
      <c r="AR72" s="156"/>
      <c r="AS72" s="156"/>
      <c r="AT72" s="156"/>
      <c r="AU72" s="156"/>
      <c r="AV72" s="156"/>
      <c r="AW72" s="156"/>
      <c r="AX72" s="156"/>
      <c r="AY72" s="156"/>
      <c r="AZ72" s="156"/>
      <c r="BA72" s="156"/>
      <c r="BB72" s="156"/>
      <c r="BC72" s="156"/>
      <c r="BD72" s="156"/>
      <c r="BE72" s="156"/>
      <c r="BF72" s="156"/>
      <c r="BG72" s="156"/>
      <c r="BH72" s="156"/>
      <c r="BI72" s="156"/>
      <c r="BJ72" s="156"/>
      <c r="BK72" s="156"/>
      <c r="BL72" s="156"/>
      <c r="BM72" s="156"/>
      <c r="BN72" s="156"/>
      <c r="BO72" s="156"/>
      <c r="BP72" s="156"/>
      <c r="BQ72" s="156"/>
      <c r="BR72" s="156"/>
      <c r="BS72" s="156"/>
      <c r="BT72" s="156"/>
      <c r="BU72" s="156"/>
      <c r="BV72" s="156"/>
      <c r="BW72" s="156"/>
      <c r="BX72" s="157"/>
    </row>
    <row r="73" spans="1:106" ht="14.15" customHeight="1" x14ac:dyDescent="0.35">
      <c r="A73" s="155" t="str">
        <f>IF(INPUT!B94&lt;&gt;"",INPUT!B94,"")</f>
        <v/>
      </c>
      <c r="B73" s="156"/>
      <c r="C73" s="156"/>
      <c r="D73" s="156"/>
      <c r="E73" s="156"/>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156"/>
      <c r="BA73" s="156"/>
      <c r="BB73" s="156"/>
      <c r="BC73" s="156"/>
      <c r="BD73" s="156"/>
      <c r="BE73" s="156"/>
      <c r="BF73" s="156"/>
      <c r="BG73" s="156"/>
      <c r="BH73" s="156"/>
      <c r="BI73" s="156"/>
      <c r="BJ73" s="156"/>
      <c r="BK73" s="156"/>
      <c r="BL73" s="156"/>
      <c r="BM73" s="156"/>
      <c r="BN73" s="156"/>
      <c r="BO73" s="156"/>
      <c r="BP73" s="156"/>
      <c r="BQ73" s="156"/>
      <c r="BR73" s="156"/>
      <c r="BS73" s="156"/>
      <c r="BT73" s="156"/>
      <c r="BU73" s="156"/>
      <c r="BV73" s="156"/>
      <c r="BW73" s="156"/>
      <c r="BX73" s="157"/>
    </row>
    <row r="74" spans="1:106" ht="14.15" customHeight="1" x14ac:dyDescent="0.35">
      <c r="A74" s="155" t="str">
        <f>IF(INPUT!B95&lt;&gt;"",INPUT!B95,"")</f>
        <v/>
      </c>
      <c r="B74" s="156"/>
      <c r="C74" s="156"/>
      <c r="D74" s="156"/>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156"/>
      <c r="BA74" s="156"/>
      <c r="BB74" s="156"/>
      <c r="BC74" s="156"/>
      <c r="BD74" s="156"/>
      <c r="BE74" s="156"/>
      <c r="BF74" s="156"/>
      <c r="BG74" s="156"/>
      <c r="BH74" s="156"/>
      <c r="BI74" s="156"/>
      <c r="BJ74" s="156"/>
      <c r="BK74" s="156"/>
      <c r="BL74" s="156"/>
      <c r="BM74" s="156"/>
      <c r="BN74" s="156"/>
      <c r="BO74" s="156"/>
      <c r="BP74" s="156"/>
      <c r="BQ74" s="156"/>
      <c r="BR74" s="156"/>
      <c r="BS74" s="156"/>
      <c r="BT74" s="156"/>
      <c r="BU74" s="156"/>
      <c r="BV74" s="156"/>
      <c r="BW74" s="156"/>
      <c r="BX74" s="157"/>
    </row>
    <row r="75" spans="1:106" ht="14.15" customHeight="1" x14ac:dyDescent="0.35">
      <c r="A75" s="155" t="str">
        <f>IF(INPUT!B96&lt;&gt;"",INPUT!B96,"")</f>
        <v/>
      </c>
      <c r="B75" s="156"/>
      <c r="C75" s="156"/>
      <c r="D75" s="156"/>
      <c r="E75" s="156"/>
      <c r="F75" s="156"/>
      <c r="G75" s="156"/>
      <c r="H75" s="156"/>
      <c r="I75" s="156"/>
      <c r="J75" s="156"/>
      <c r="K75" s="156"/>
      <c r="L75" s="156"/>
      <c r="M75" s="156"/>
      <c r="N75" s="156"/>
      <c r="O75" s="156"/>
      <c r="P75" s="156"/>
      <c r="Q75" s="156"/>
      <c r="R75" s="156"/>
      <c r="S75" s="156"/>
      <c r="T75" s="156"/>
      <c r="U75" s="156"/>
      <c r="V75" s="156"/>
      <c r="W75" s="156"/>
      <c r="X75" s="156"/>
      <c r="Y75" s="156"/>
      <c r="Z75" s="156"/>
      <c r="AA75" s="156"/>
      <c r="AB75" s="156"/>
      <c r="AC75" s="156"/>
      <c r="AD75" s="156"/>
      <c r="AE75" s="156"/>
      <c r="AF75" s="156"/>
      <c r="AG75" s="156"/>
      <c r="AH75" s="156"/>
      <c r="AI75" s="156"/>
      <c r="AJ75" s="156"/>
      <c r="AK75" s="156"/>
      <c r="AL75" s="156"/>
      <c r="AM75" s="156"/>
      <c r="AN75" s="156"/>
      <c r="AO75" s="156"/>
      <c r="AP75" s="156"/>
      <c r="AQ75" s="156"/>
      <c r="AR75" s="156"/>
      <c r="AS75" s="156"/>
      <c r="AT75" s="156"/>
      <c r="AU75" s="156"/>
      <c r="AV75" s="156"/>
      <c r="AW75" s="156"/>
      <c r="AX75" s="156"/>
      <c r="AY75" s="156"/>
      <c r="AZ75" s="156"/>
      <c r="BA75" s="156"/>
      <c r="BB75" s="156"/>
      <c r="BC75" s="156"/>
      <c r="BD75" s="156"/>
      <c r="BE75" s="156"/>
      <c r="BF75" s="156"/>
      <c r="BG75" s="156"/>
      <c r="BH75" s="156"/>
      <c r="BI75" s="156"/>
      <c r="BJ75" s="156"/>
      <c r="BK75" s="156"/>
      <c r="BL75" s="156"/>
      <c r="BM75" s="156"/>
      <c r="BN75" s="156"/>
      <c r="BO75" s="156"/>
      <c r="BP75" s="156"/>
      <c r="BQ75" s="156"/>
      <c r="BR75" s="156"/>
      <c r="BS75" s="156"/>
      <c r="BT75" s="156"/>
      <c r="BU75" s="156"/>
      <c r="BV75" s="156"/>
      <c r="BW75" s="156"/>
      <c r="BX75" s="157"/>
    </row>
    <row r="76" spans="1:106" ht="14.15" customHeight="1" x14ac:dyDescent="0.35">
      <c r="A76" s="155" t="str">
        <f>IF(INPUT!B97&lt;&gt;"",INPUT!B97,"")</f>
        <v/>
      </c>
      <c r="B76" s="156"/>
      <c r="C76" s="156"/>
      <c r="D76" s="156"/>
      <c r="E76" s="156"/>
      <c r="F76" s="156"/>
      <c r="G76" s="156"/>
      <c r="H76" s="156"/>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6"/>
      <c r="AH76" s="156"/>
      <c r="AI76" s="156"/>
      <c r="AJ76" s="156"/>
      <c r="AK76" s="156"/>
      <c r="AL76" s="156"/>
      <c r="AM76" s="156"/>
      <c r="AN76" s="156"/>
      <c r="AO76" s="156"/>
      <c r="AP76" s="156"/>
      <c r="AQ76" s="156"/>
      <c r="AR76" s="156"/>
      <c r="AS76" s="156"/>
      <c r="AT76" s="156"/>
      <c r="AU76" s="156"/>
      <c r="AV76" s="156"/>
      <c r="AW76" s="156"/>
      <c r="AX76" s="156"/>
      <c r="AY76" s="156"/>
      <c r="AZ76" s="156"/>
      <c r="BA76" s="156"/>
      <c r="BB76" s="156"/>
      <c r="BC76" s="156"/>
      <c r="BD76" s="156"/>
      <c r="BE76" s="156"/>
      <c r="BF76" s="156"/>
      <c r="BG76" s="156"/>
      <c r="BH76" s="156"/>
      <c r="BI76" s="156"/>
      <c r="BJ76" s="156"/>
      <c r="BK76" s="156"/>
      <c r="BL76" s="156"/>
      <c r="BM76" s="156"/>
      <c r="BN76" s="156"/>
      <c r="BO76" s="156"/>
      <c r="BP76" s="156"/>
      <c r="BQ76" s="156"/>
      <c r="BR76" s="156"/>
      <c r="BS76" s="156"/>
      <c r="BT76" s="156"/>
      <c r="BU76" s="156"/>
      <c r="BV76" s="156"/>
      <c r="BW76" s="156"/>
      <c r="BX76" s="157"/>
    </row>
    <row r="77" spans="1:106" ht="14.15" customHeight="1" x14ac:dyDescent="0.35">
      <c r="A77" s="155" t="str">
        <f>IF(INPUT!B98&lt;&gt;"",INPUT!B98,"")</f>
        <v/>
      </c>
      <c r="B77" s="156"/>
      <c r="C77" s="156"/>
      <c r="D77" s="156"/>
      <c r="E77" s="156"/>
      <c r="F77" s="156"/>
      <c r="G77" s="156"/>
      <c r="H77" s="156"/>
      <c r="I77" s="156"/>
      <c r="J77" s="156"/>
      <c r="K77" s="156"/>
      <c r="L77" s="156"/>
      <c r="M77" s="156"/>
      <c r="N77" s="156"/>
      <c r="O77" s="156"/>
      <c r="P77" s="156"/>
      <c r="Q77" s="156"/>
      <c r="R77" s="156"/>
      <c r="S77" s="156"/>
      <c r="T77" s="156"/>
      <c r="U77" s="156"/>
      <c r="V77" s="156"/>
      <c r="W77" s="156"/>
      <c r="X77" s="156"/>
      <c r="Y77" s="156"/>
      <c r="Z77" s="156"/>
      <c r="AA77" s="156"/>
      <c r="AB77" s="156"/>
      <c r="AC77" s="156"/>
      <c r="AD77" s="156"/>
      <c r="AE77" s="156"/>
      <c r="AF77" s="156"/>
      <c r="AG77" s="156"/>
      <c r="AH77" s="156"/>
      <c r="AI77" s="156"/>
      <c r="AJ77" s="156"/>
      <c r="AK77" s="156"/>
      <c r="AL77" s="156"/>
      <c r="AM77" s="156"/>
      <c r="AN77" s="156"/>
      <c r="AO77" s="156"/>
      <c r="AP77" s="156"/>
      <c r="AQ77" s="156"/>
      <c r="AR77" s="156"/>
      <c r="AS77" s="156"/>
      <c r="AT77" s="156"/>
      <c r="AU77" s="156"/>
      <c r="AV77" s="156"/>
      <c r="AW77" s="156"/>
      <c r="AX77" s="156"/>
      <c r="AY77" s="156"/>
      <c r="AZ77" s="156"/>
      <c r="BA77" s="156"/>
      <c r="BB77" s="156"/>
      <c r="BC77" s="156"/>
      <c r="BD77" s="156"/>
      <c r="BE77" s="156"/>
      <c r="BF77" s="156"/>
      <c r="BG77" s="156"/>
      <c r="BH77" s="156"/>
      <c r="BI77" s="156"/>
      <c r="BJ77" s="156"/>
      <c r="BK77" s="156"/>
      <c r="BL77" s="156"/>
      <c r="BM77" s="156"/>
      <c r="BN77" s="156"/>
      <c r="BO77" s="156"/>
      <c r="BP77" s="156"/>
      <c r="BQ77" s="156"/>
      <c r="BR77" s="156"/>
      <c r="BS77" s="156"/>
      <c r="BT77" s="156"/>
      <c r="BU77" s="156"/>
      <c r="BV77" s="156"/>
      <c r="BW77" s="156"/>
      <c r="BX77" s="157"/>
    </row>
    <row r="78" spans="1:106" ht="14.15" customHeight="1" x14ac:dyDescent="0.35">
      <c r="A78" s="155" t="str">
        <f>IF(INPUT!B99&lt;&gt;"",INPUT!B99,"")</f>
        <v/>
      </c>
      <c r="B78" s="156"/>
      <c r="C78" s="156"/>
      <c r="D78" s="156"/>
      <c r="E78" s="156"/>
      <c r="F78" s="156"/>
      <c r="G78" s="156"/>
      <c r="H78" s="156"/>
      <c r="I78" s="156"/>
      <c r="J78" s="156"/>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6"/>
      <c r="BC78" s="156"/>
      <c r="BD78" s="156"/>
      <c r="BE78" s="156"/>
      <c r="BF78" s="156"/>
      <c r="BG78" s="156"/>
      <c r="BH78" s="156"/>
      <c r="BI78" s="156"/>
      <c r="BJ78" s="156"/>
      <c r="BK78" s="156"/>
      <c r="BL78" s="156"/>
      <c r="BM78" s="156"/>
      <c r="BN78" s="156"/>
      <c r="BO78" s="156"/>
      <c r="BP78" s="156"/>
      <c r="BQ78" s="156"/>
      <c r="BR78" s="156"/>
      <c r="BS78" s="156"/>
      <c r="BT78" s="156"/>
      <c r="BU78" s="156"/>
      <c r="BV78" s="156"/>
      <c r="BW78" s="156"/>
      <c r="BX78" s="157"/>
    </row>
    <row r="79" spans="1:106" ht="14.15" customHeight="1" x14ac:dyDescent="0.35">
      <c r="A79" s="155" t="str">
        <f>IF(INPUT!B100&lt;&gt;"",INPUT!B100,"")</f>
        <v/>
      </c>
      <c r="B79" s="156"/>
      <c r="C79" s="156"/>
      <c r="D79" s="156"/>
      <c r="E79" s="156"/>
      <c r="F79" s="156"/>
      <c r="G79" s="156"/>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6"/>
      <c r="AI79" s="156"/>
      <c r="AJ79" s="156"/>
      <c r="AK79" s="156"/>
      <c r="AL79" s="156"/>
      <c r="AM79" s="156"/>
      <c r="AN79" s="156"/>
      <c r="AO79" s="156"/>
      <c r="AP79" s="156"/>
      <c r="AQ79" s="156"/>
      <c r="AR79" s="156"/>
      <c r="AS79" s="156"/>
      <c r="AT79" s="156"/>
      <c r="AU79" s="156"/>
      <c r="AV79" s="156"/>
      <c r="AW79" s="156"/>
      <c r="AX79" s="156"/>
      <c r="AY79" s="156"/>
      <c r="AZ79" s="156"/>
      <c r="BA79" s="156"/>
      <c r="BB79" s="156"/>
      <c r="BC79" s="156"/>
      <c r="BD79" s="156"/>
      <c r="BE79" s="156"/>
      <c r="BF79" s="156"/>
      <c r="BG79" s="156"/>
      <c r="BH79" s="156"/>
      <c r="BI79" s="156"/>
      <c r="BJ79" s="156"/>
      <c r="BK79" s="156"/>
      <c r="BL79" s="156"/>
      <c r="BM79" s="156"/>
      <c r="BN79" s="156"/>
      <c r="BO79" s="156"/>
      <c r="BP79" s="156"/>
      <c r="BQ79" s="156"/>
      <c r="BR79" s="156"/>
      <c r="BS79" s="156"/>
      <c r="BT79" s="156"/>
      <c r="BU79" s="156"/>
      <c r="BV79" s="156"/>
      <c r="BW79" s="156"/>
      <c r="BX79" s="157"/>
    </row>
    <row r="80" spans="1:106" ht="14.15" customHeight="1" x14ac:dyDescent="0.35">
      <c r="A80" s="155" t="str">
        <f>IF(INPUT!B101&lt;&gt;"",INPUT!B101,"")</f>
        <v/>
      </c>
      <c r="B80" s="156"/>
      <c r="C80" s="156"/>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6"/>
      <c r="AK80" s="156"/>
      <c r="AL80" s="156"/>
      <c r="AM80" s="156"/>
      <c r="AN80" s="156"/>
      <c r="AO80" s="156"/>
      <c r="AP80" s="156"/>
      <c r="AQ80" s="156"/>
      <c r="AR80" s="156"/>
      <c r="AS80" s="156"/>
      <c r="AT80" s="156"/>
      <c r="AU80" s="156"/>
      <c r="AV80" s="156"/>
      <c r="AW80" s="156"/>
      <c r="AX80" s="156"/>
      <c r="AY80" s="156"/>
      <c r="AZ80" s="156"/>
      <c r="BA80" s="156"/>
      <c r="BB80" s="156"/>
      <c r="BC80" s="156"/>
      <c r="BD80" s="156"/>
      <c r="BE80" s="156"/>
      <c r="BF80" s="156"/>
      <c r="BG80" s="156"/>
      <c r="BH80" s="156"/>
      <c r="BI80" s="156"/>
      <c r="BJ80" s="156"/>
      <c r="BK80" s="156"/>
      <c r="BL80" s="156"/>
      <c r="BM80" s="156"/>
      <c r="BN80" s="156"/>
      <c r="BO80" s="156"/>
      <c r="BP80" s="156"/>
      <c r="BQ80" s="156"/>
      <c r="BR80" s="156"/>
      <c r="BS80" s="156"/>
      <c r="BT80" s="156"/>
      <c r="BU80" s="156"/>
      <c r="BV80" s="156"/>
      <c r="BW80" s="156"/>
      <c r="BX80" s="157"/>
    </row>
    <row r="81" spans="1:106" ht="14.15" customHeight="1" x14ac:dyDescent="0.35">
      <c r="A81" s="155" t="str">
        <f>IF(INPUT!B102&lt;&gt;"",INPUT!B102,"")</f>
        <v/>
      </c>
      <c r="B81" s="156"/>
      <c r="C81" s="156"/>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c r="AJ81" s="156"/>
      <c r="AK81" s="156"/>
      <c r="AL81" s="156"/>
      <c r="AM81" s="156"/>
      <c r="AN81" s="156"/>
      <c r="AO81" s="156"/>
      <c r="AP81" s="156"/>
      <c r="AQ81" s="156"/>
      <c r="AR81" s="156"/>
      <c r="AS81" s="156"/>
      <c r="AT81" s="156"/>
      <c r="AU81" s="156"/>
      <c r="AV81" s="156"/>
      <c r="AW81" s="156"/>
      <c r="AX81" s="156"/>
      <c r="AY81" s="156"/>
      <c r="AZ81" s="156"/>
      <c r="BA81" s="156"/>
      <c r="BB81" s="156"/>
      <c r="BC81" s="156"/>
      <c r="BD81" s="156"/>
      <c r="BE81" s="156"/>
      <c r="BF81" s="156"/>
      <c r="BG81" s="156"/>
      <c r="BH81" s="156"/>
      <c r="BI81" s="156"/>
      <c r="BJ81" s="156"/>
      <c r="BK81" s="156"/>
      <c r="BL81" s="156"/>
      <c r="BM81" s="156"/>
      <c r="BN81" s="156"/>
      <c r="BO81" s="156"/>
      <c r="BP81" s="156"/>
      <c r="BQ81" s="156"/>
      <c r="BR81" s="156"/>
      <c r="BS81" s="156"/>
      <c r="BT81" s="156"/>
      <c r="BU81" s="156"/>
      <c r="BV81" s="156"/>
      <c r="BW81" s="156"/>
      <c r="BX81" s="157"/>
    </row>
    <row r="82" spans="1:106" ht="14.15" customHeight="1" thickBot="1" x14ac:dyDescent="0.4">
      <c r="A82" s="158"/>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c r="AK82" s="159"/>
      <c r="AL82" s="159"/>
      <c r="AM82" s="159"/>
      <c r="AN82" s="159"/>
      <c r="AO82" s="159"/>
      <c r="AP82" s="159"/>
      <c r="AQ82" s="159"/>
      <c r="AR82" s="159"/>
      <c r="AS82" s="159"/>
      <c r="AT82" s="159"/>
      <c r="AU82" s="159"/>
      <c r="AV82" s="159"/>
      <c r="AW82" s="159"/>
      <c r="AX82" s="159"/>
      <c r="AY82" s="159"/>
      <c r="AZ82" s="159"/>
      <c r="BA82" s="159"/>
      <c r="BB82" s="159"/>
      <c r="BC82" s="159"/>
      <c r="BD82" s="159"/>
      <c r="BE82" s="159"/>
      <c r="BF82" s="159"/>
      <c r="BG82" s="159"/>
      <c r="BH82" s="159"/>
      <c r="BI82" s="159"/>
      <c r="BJ82" s="159"/>
      <c r="BK82" s="159"/>
      <c r="BL82" s="159"/>
      <c r="BM82" s="159"/>
      <c r="BN82" s="159"/>
      <c r="BO82" s="159"/>
      <c r="BP82" s="159"/>
      <c r="BQ82" s="159"/>
      <c r="BR82" s="159"/>
      <c r="BS82" s="159"/>
      <c r="BT82" s="159"/>
      <c r="BU82" s="159"/>
      <c r="BV82" s="159"/>
      <c r="BW82" s="159"/>
      <c r="BX82" s="160"/>
    </row>
    <row r="83" spans="1:106" ht="14.15" customHeight="1" x14ac:dyDescent="0.35">
      <c r="A83" s="64"/>
      <c r="B83" s="65" t="s">
        <v>85</v>
      </c>
      <c r="C83" s="65"/>
      <c r="D83" s="65"/>
      <c r="E83" s="65"/>
      <c r="F83" s="65"/>
      <c r="G83" s="65"/>
      <c r="H83" s="161"/>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c r="BK83" s="65"/>
      <c r="BL83" s="65"/>
      <c r="BM83" s="65"/>
      <c r="BN83" s="65"/>
      <c r="BO83" s="65"/>
      <c r="BP83" s="65"/>
      <c r="BQ83" s="65"/>
      <c r="BR83" s="65"/>
      <c r="BS83" s="65"/>
      <c r="BT83" s="65"/>
      <c r="BU83" s="65"/>
      <c r="BV83" s="65"/>
      <c r="BW83" s="65"/>
      <c r="BX83" s="66"/>
      <c r="DB83" s="114"/>
    </row>
    <row r="84" spans="1:106" ht="14.15" customHeight="1" x14ac:dyDescent="0.35">
      <c r="A84" s="162" t="s">
        <v>61</v>
      </c>
      <c r="B84" s="163"/>
      <c r="C84" s="163"/>
      <c r="D84" s="163"/>
      <c r="E84" s="164"/>
      <c r="F84" s="165" t="str">
        <f>IF(INPUT!C105&lt;&gt;"",INPUT!C105,"")</f>
        <v/>
      </c>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165"/>
      <c r="AK84" s="165"/>
      <c r="AL84" s="165"/>
      <c r="AM84" s="165"/>
      <c r="AN84" s="165"/>
      <c r="AO84" s="165"/>
      <c r="AP84" s="165"/>
      <c r="AQ84" s="165"/>
      <c r="AR84" s="165"/>
      <c r="AS84" s="165"/>
      <c r="AT84" s="165"/>
      <c r="AU84" s="165"/>
      <c r="AV84" s="165"/>
      <c r="AW84" s="165"/>
      <c r="AX84" s="165"/>
      <c r="AY84" s="165"/>
      <c r="AZ84" s="165"/>
      <c r="BA84" s="165"/>
      <c r="BB84" s="165"/>
      <c r="BC84" s="165"/>
      <c r="BD84" s="165"/>
      <c r="BE84" s="165"/>
      <c r="BF84" s="165"/>
      <c r="BG84" s="165"/>
      <c r="BH84" s="165"/>
      <c r="BI84" s="165"/>
      <c r="BJ84" s="165"/>
      <c r="BK84" s="165"/>
      <c r="BL84" s="165"/>
      <c r="BM84" s="165"/>
      <c r="BN84" s="165"/>
      <c r="BO84" s="165"/>
      <c r="BP84" s="165"/>
      <c r="BQ84" s="165"/>
      <c r="BR84" s="165"/>
      <c r="BS84" s="165"/>
      <c r="BT84" s="165"/>
      <c r="BU84" s="165"/>
      <c r="BV84" s="165"/>
      <c r="BW84" s="165"/>
      <c r="BX84" s="166"/>
    </row>
    <row r="85" spans="1:106" ht="14.15" customHeight="1" x14ac:dyDescent="0.35">
      <c r="A85" s="167"/>
      <c r="B85" s="168"/>
      <c r="C85" s="168"/>
      <c r="D85" s="168"/>
      <c r="E85" s="169"/>
      <c r="F85" s="170" t="str">
        <f>IF(INPUT!C106&lt;&gt;"",INPUT!C106,"")</f>
        <v/>
      </c>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c r="AE85" s="170"/>
      <c r="AF85" s="170"/>
      <c r="AG85" s="170"/>
      <c r="AH85" s="170"/>
      <c r="AI85" s="170"/>
      <c r="AJ85" s="170"/>
      <c r="AK85" s="170"/>
      <c r="AL85" s="170"/>
      <c r="AM85" s="170"/>
      <c r="AN85" s="170"/>
      <c r="AO85" s="170"/>
      <c r="AP85" s="170"/>
      <c r="AQ85" s="170"/>
      <c r="AR85" s="170"/>
      <c r="AS85" s="170"/>
      <c r="AT85" s="170"/>
      <c r="AU85" s="170"/>
      <c r="AV85" s="170"/>
      <c r="AW85" s="170"/>
      <c r="AX85" s="170"/>
      <c r="AY85" s="170"/>
      <c r="AZ85" s="170"/>
      <c r="BA85" s="170"/>
      <c r="BB85" s="170"/>
      <c r="BC85" s="170"/>
      <c r="BD85" s="170"/>
      <c r="BE85" s="170"/>
      <c r="BF85" s="170"/>
      <c r="BG85" s="170"/>
      <c r="BH85" s="170"/>
      <c r="BI85" s="170"/>
      <c r="BJ85" s="170"/>
      <c r="BK85" s="170"/>
      <c r="BL85" s="170"/>
      <c r="BM85" s="170"/>
      <c r="BN85" s="170"/>
      <c r="BO85" s="170"/>
      <c r="BP85" s="170"/>
      <c r="BQ85" s="170"/>
      <c r="BR85" s="170"/>
      <c r="BS85" s="170"/>
      <c r="BT85" s="170"/>
      <c r="BU85" s="170"/>
      <c r="BV85" s="170"/>
      <c r="BW85" s="170"/>
      <c r="BX85" s="171"/>
    </row>
    <row r="86" spans="1:106" ht="14.15" customHeight="1" x14ac:dyDescent="0.35">
      <c r="A86" s="172" t="s">
        <v>62</v>
      </c>
      <c r="B86" s="173"/>
      <c r="C86" s="173"/>
      <c r="D86" s="173"/>
      <c r="E86" s="174"/>
      <c r="F86" s="175" t="str">
        <f>IF(INPUT!C107&lt;&gt;"",INPUT!C107,"")</f>
        <v/>
      </c>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c r="AK86" s="175"/>
      <c r="AL86" s="175"/>
      <c r="AM86" s="175"/>
      <c r="AN86" s="175"/>
      <c r="AO86" s="175"/>
      <c r="AP86" s="175"/>
      <c r="AQ86" s="175"/>
      <c r="AR86" s="175"/>
      <c r="AS86" s="175"/>
      <c r="AT86" s="175"/>
      <c r="AU86" s="175"/>
      <c r="AV86" s="175"/>
      <c r="AW86" s="175"/>
      <c r="AX86" s="175"/>
      <c r="AY86" s="175"/>
      <c r="AZ86" s="175"/>
      <c r="BA86" s="175"/>
      <c r="BB86" s="175"/>
      <c r="BC86" s="175"/>
      <c r="BD86" s="175"/>
      <c r="BE86" s="175"/>
      <c r="BF86" s="175"/>
      <c r="BG86" s="175"/>
      <c r="BH86" s="175"/>
      <c r="BI86" s="175"/>
      <c r="BJ86" s="175"/>
      <c r="BK86" s="175"/>
      <c r="BL86" s="175"/>
      <c r="BM86" s="175"/>
      <c r="BN86" s="175"/>
      <c r="BO86" s="175"/>
      <c r="BP86" s="175"/>
      <c r="BQ86" s="175"/>
      <c r="BR86" s="175"/>
      <c r="BS86" s="175"/>
      <c r="BT86" s="175"/>
      <c r="BU86" s="175"/>
      <c r="BV86" s="175"/>
      <c r="BW86" s="175"/>
      <c r="BX86" s="176"/>
    </row>
    <row r="87" spans="1:106" ht="14.15" customHeight="1" x14ac:dyDescent="0.35">
      <c r="A87" s="167"/>
      <c r="B87" s="168"/>
      <c r="C87" s="168"/>
      <c r="D87" s="168"/>
      <c r="E87" s="169"/>
      <c r="F87" s="170" t="str">
        <f>IF(INPUT!C108&lt;&gt;"",INPUT!C108,"")</f>
        <v/>
      </c>
      <c r="G87" s="170"/>
      <c r="H87" s="170"/>
      <c r="I87" s="170"/>
      <c r="J87" s="170"/>
      <c r="K87" s="170"/>
      <c r="L87" s="170"/>
      <c r="M87" s="170"/>
      <c r="N87" s="170"/>
      <c r="O87" s="170"/>
      <c r="P87" s="170"/>
      <c r="Q87" s="170"/>
      <c r="R87" s="170"/>
      <c r="S87" s="170"/>
      <c r="T87" s="170"/>
      <c r="U87" s="170"/>
      <c r="V87" s="170"/>
      <c r="W87" s="170"/>
      <c r="X87" s="170"/>
      <c r="Y87" s="170"/>
      <c r="Z87" s="170"/>
      <c r="AA87" s="170"/>
      <c r="AB87" s="170"/>
      <c r="AC87" s="170"/>
      <c r="AD87" s="170"/>
      <c r="AE87" s="170"/>
      <c r="AF87" s="170"/>
      <c r="AG87" s="170"/>
      <c r="AH87" s="170"/>
      <c r="AI87" s="170"/>
      <c r="AJ87" s="170"/>
      <c r="AK87" s="170"/>
      <c r="AL87" s="170"/>
      <c r="AM87" s="170"/>
      <c r="AN87" s="170"/>
      <c r="AO87" s="170"/>
      <c r="AP87" s="170"/>
      <c r="AQ87" s="170"/>
      <c r="AR87" s="170"/>
      <c r="AS87" s="170"/>
      <c r="AT87" s="170"/>
      <c r="AU87" s="170"/>
      <c r="AV87" s="170"/>
      <c r="AW87" s="170"/>
      <c r="AX87" s="170"/>
      <c r="AY87" s="170"/>
      <c r="AZ87" s="170"/>
      <c r="BA87" s="170"/>
      <c r="BB87" s="170"/>
      <c r="BC87" s="170"/>
      <c r="BD87" s="170"/>
      <c r="BE87" s="170"/>
      <c r="BF87" s="170"/>
      <c r="BG87" s="170"/>
      <c r="BH87" s="170"/>
      <c r="BI87" s="170"/>
      <c r="BJ87" s="170"/>
      <c r="BK87" s="170"/>
      <c r="BL87" s="170"/>
      <c r="BM87" s="170"/>
      <c r="BN87" s="170"/>
      <c r="BO87" s="170"/>
      <c r="BP87" s="170"/>
      <c r="BQ87" s="170"/>
      <c r="BR87" s="170"/>
      <c r="BS87" s="170"/>
      <c r="BT87" s="170"/>
      <c r="BU87" s="170"/>
      <c r="BV87" s="170"/>
      <c r="BW87" s="170"/>
      <c r="BX87" s="171"/>
    </row>
    <row r="88" spans="1:106" ht="14.15" customHeight="1" x14ac:dyDescent="0.35">
      <c r="A88" s="172" t="s">
        <v>63</v>
      </c>
      <c r="B88" s="173"/>
      <c r="C88" s="173"/>
      <c r="D88" s="173"/>
      <c r="E88" s="174"/>
      <c r="F88" s="175" t="str">
        <f>IF(INPUT!C109&lt;&gt;"",INPUT!C109,"")</f>
        <v/>
      </c>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c r="AK88" s="175"/>
      <c r="AL88" s="175"/>
      <c r="AM88" s="175"/>
      <c r="AN88" s="175"/>
      <c r="AO88" s="175"/>
      <c r="AP88" s="175"/>
      <c r="AQ88" s="175"/>
      <c r="AR88" s="175"/>
      <c r="AS88" s="175"/>
      <c r="AT88" s="175"/>
      <c r="AU88" s="175"/>
      <c r="AV88" s="175"/>
      <c r="AW88" s="175"/>
      <c r="AX88" s="175"/>
      <c r="AY88" s="175"/>
      <c r="AZ88" s="175"/>
      <c r="BA88" s="175"/>
      <c r="BB88" s="175"/>
      <c r="BC88" s="175"/>
      <c r="BD88" s="175"/>
      <c r="BE88" s="175"/>
      <c r="BF88" s="175"/>
      <c r="BG88" s="175"/>
      <c r="BH88" s="175"/>
      <c r="BI88" s="175"/>
      <c r="BJ88" s="175"/>
      <c r="BK88" s="175"/>
      <c r="BL88" s="175"/>
      <c r="BM88" s="175"/>
      <c r="BN88" s="175"/>
      <c r="BO88" s="175"/>
      <c r="BP88" s="175"/>
      <c r="BQ88" s="175"/>
      <c r="BR88" s="175"/>
      <c r="BS88" s="175"/>
      <c r="BT88" s="175"/>
      <c r="BU88" s="175"/>
      <c r="BV88" s="175"/>
      <c r="BW88" s="175"/>
      <c r="BX88" s="176"/>
    </row>
    <row r="89" spans="1:106" ht="14.15" customHeight="1" x14ac:dyDescent="0.35">
      <c r="A89" s="167"/>
      <c r="B89" s="168"/>
      <c r="C89" s="168"/>
      <c r="D89" s="168"/>
      <c r="E89" s="169"/>
      <c r="F89" s="170" t="str">
        <f>IF(INPUT!C110&lt;&gt;"",INPUT!C110,"")</f>
        <v/>
      </c>
      <c r="G89" s="170"/>
      <c r="H89" s="170"/>
      <c r="I89" s="170"/>
      <c r="J89" s="170"/>
      <c r="K89" s="170"/>
      <c r="L89" s="170"/>
      <c r="M89" s="170"/>
      <c r="N89" s="170"/>
      <c r="O89" s="170"/>
      <c r="P89" s="170"/>
      <c r="Q89" s="170"/>
      <c r="R89" s="170"/>
      <c r="S89" s="170"/>
      <c r="T89" s="170"/>
      <c r="U89" s="170"/>
      <c r="V89" s="170"/>
      <c r="W89" s="170"/>
      <c r="X89" s="170"/>
      <c r="Y89" s="170"/>
      <c r="Z89" s="170"/>
      <c r="AA89" s="170"/>
      <c r="AB89" s="170"/>
      <c r="AC89" s="170"/>
      <c r="AD89" s="170"/>
      <c r="AE89" s="170"/>
      <c r="AF89" s="170"/>
      <c r="AG89" s="170"/>
      <c r="AH89" s="170"/>
      <c r="AI89" s="170"/>
      <c r="AJ89" s="170"/>
      <c r="AK89" s="170"/>
      <c r="AL89" s="170"/>
      <c r="AM89" s="170"/>
      <c r="AN89" s="170"/>
      <c r="AO89" s="170"/>
      <c r="AP89" s="170"/>
      <c r="AQ89" s="170"/>
      <c r="AR89" s="170"/>
      <c r="AS89" s="170"/>
      <c r="AT89" s="170"/>
      <c r="AU89" s="170"/>
      <c r="AV89" s="170"/>
      <c r="AW89" s="170"/>
      <c r="AX89" s="170"/>
      <c r="AY89" s="170"/>
      <c r="AZ89" s="170"/>
      <c r="BA89" s="170"/>
      <c r="BB89" s="170"/>
      <c r="BC89" s="170"/>
      <c r="BD89" s="170"/>
      <c r="BE89" s="170"/>
      <c r="BF89" s="170"/>
      <c r="BG89" s="170"/>
      <c r="BH89" s="170"/>
      <c r="BI89" s="170"/>
      <c r="BJ89" s="170"/>
      <c r="BK89" s="170"/>
      <c r="BL89" s="170"/>
      <c r="BM89" s="170"/>
      <c r="BN89" s="170"/>
      <c r="BO89" s="170"/>
      <c r="BP89" s="170"/>
      <c r="BQ89" s="170"/>
      <c r="BR89" s="170"/>
      <c r="BS89" s="170"/>
      <c r="BT89" s="170"/>
      <c r="BU89" s="170"/>
      <c r="BV89" s="170"/>
      <c r="BW89" s="170"/>
      <c r="BX89" s="171"/>
    </row>
    <row r="90" spans="1:106" ht="14.15" customHeight="1" x14ac:dyDescent="0.35">
      <c r="A90" s="172" t="s">
        <v>64</v>
      </c>
      <c r="B90" s="173"/>
      <c r="C90" s="173"/>
      <c r="D90" s="173"/>
      <c r="E90" s="174"/>
      <c r="F90" s="175" t="str">
        <f>IF(INPUT!C111&lt;&gt;"",INPUT!C111,"")</f>
        <v/>
      </c>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c r="AK90" s="175"/>
      <c r="AL90" s="175"/>
      <c r="AM90" s="175"/>
      <c r="AN90" s="175"/>
      <c r="AO90" s="175"/>
      <c r="AP90" s="175"/>
      <c r="AQ90" s="175"/>
      <c r="AR90" s="175"/>
      <c r="AS90" s="175"/>
      <c r="AT90" s="175"/>
      <c r="AU90" s="175"/>
      <c r="AV90" s="175"/>
      <c r="AW90" s="175"/>
      <c r="AX90" s="175"/>
      <c r="AY90" s="175"/>
      <c r="AZ90" s="175"/>
      <c r="BA90" s="175"/>
      <c r="BB90" s="175"/>
      <c r="BC90" s="175"/>
      <c r="BD90" s="175"/>
      <c r="BE90" s="175"/>
      <c r="BF90" s="175"/>
      <c r="BG90" s="175"/>
      <c r="BH90" s="175"/>
      <c r="BI90" s="175"/>
      <c r="BJ90" s="175"/>
      <c r="BK90" s="175"/>
      <c r="BL90" s="175"/>
      <c r="BM90" s="175"/>
      <c r="BN90" s="175"/>
      <c r="BO90" s="175"/>
      <c r="BP90" s="175"/>
      <c r="BQ90" s="175"/>
      <c r="BR90" s="175"/>
      <c r="BS90" s="175"/>
      <c r="BT90" s="175"/>
      <c r="BU90" s="175"/>
      <c r="BV90" s="175"/>
      <c r="BW90" s="175"/>
      <c r="BX90" s="176"/>
    </row>
    <row r="91" spans="1:106" ht="14.15" customHeight="1" x14ac:dyDescent="0.35">
      <c r="A91" s="167"/>
      <c r="B91" s="168"/>
      <c r="C91" s="168"/>
      <c r="D91" s="168"/>
      <c r="E91" s="169"/>
      <c r="F91" s="170" t="str">
        <f>IF(INPUT!C112&lt;&gt;"",INPUT!C112,"")</f>
        <v/>
      </c>
      <c r="G91" s="170"/>
      <c r="H91" s="170"/>
      <c r="I91" s="170"/>
      <c r="J91" s="170"/>
      <c r="K91" s="170"/>
      <c r="L91" s="170"/>
      <c r="M91" s="170"/>
      <c r="N91" s="170"/>
      <c r="O91" s="170"/>
      <c r="P91" s="170"/>
      <c r="Q91" s="170"/>
      <c r="R91" s="170"/>
      <c r="S91" s="170"/>
      <c r="T91" s="170"/>
      <c r="U91" s="170"/>
      <c r="V91" s="170"/>
      <c r="W91" s="170"/>
      <c r="X91" s="170"/>
      <c r="Y91" s="170"/>
      <c r="Z91" s="170"/>
      <c r="AA91" s="170"/>
      <c r="AB91" s="170"/>
      <c r="AC91" s="170"/>
      <c r="AD91" s="170"/>
      <c r="AE91" s="170"/>
      <c r="AF91" s="170"/>
      <c r="AG91" s="170"/>
      <c r="AH91" s="170"/>
      <c r="AI91" s="170"/>
      <c r="AJ91" s="170"/>
      <c r="AK91" s="170"/>
      <c r="AL91" s="170"/>
      <c r="AM91" s="170"/>
      <c r="AN91" s="170"/>
      <c r="AO91" s="170"/>
      <c r="AP91" s="170"/>
      <c r="AQ91" s="170"/>
      <c r="AR91" s="170"/>
      <c r="AS91" s="170"/>
      <c r="AT91" s="170"/>
      <c r="AU91" s="170"/>
      <c r="AV91" s="170"/>
      <c r="AW91" s="170"/>
      <c r="AX91" s="170"/>
      <c r="AY91" s="170"/>
      <c r="AZ91" s="170"/>
      <c r="BA91" s="170"/>
      <c r="BB91" s="170"/>
      <c r="BC91" s="170"/>
      <c r="BD91" s="170"/>
      <c r="BE91" s="170"/>
      <c r="BF91" s="170"/>
      <c r="BG91" s="170"/>
      <c r="BH91" s="170"/>
      <c r="BI91" s="170"/>
      <c r="BJ91" s="170"/>
      <c r="BK91" s="170"/>
      <c r="BL91" s="170"/>
      <c r="BM91" s="170"/>
      <c r="BN91" s="170"/>
      <c r="BO91" s="170"/>
      <c r="BP91" s="170"/>
      <c r="BQ91" s="170"/>
      <c r="BR91" s="170"/>
      <c r="BS91" s="170"/>
      <c r="BT91" s="170"/>
      <c r="BU91" s="170"/>
      <c r="BV91" s="170"/>
      <c r="BW91" s="170"/>
      <c r="BX91" s="171"/>
    </row>
    <row r="92" spans="1:106" ht="14.15" customHeight="1" x14ac:dyDescent="0.35">
      <c r="A92" s="172" t="s">
        <v>65</v>
      </c>
      <c r="B92" s="173"/>
      <c r="C92" s="173"/>
      <c r="D92" s="173"/>
      <c r="E92" s="174"/>
      <c r="F92" s="175" t="str">
        <f>IF(INPUT!C113&lt;&gt;"",INPUT!C113,"")</f>
        <v/>
      </c>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c r="AK92" s="175"/>
      <c r="AL92" s="175"/>
      <c r="AM92" s="175"/>
      <c r="AN92" s="175"/>
      <c r="AO92" s="175"/>
      <c r="AP92" s="175"/>
      <c r="AQ92" s="175"/>
      <c r="AR92" s="175"/>
      <c r="AS92" s="175"/>
      <c r="AT92" s="175"/>
      <c r="AU92" s="175"/>
      <c r="AV92" s="175"/>
      <c r="AW92" s="175"/>
      <c r="AX92" s="175"/>
      <c r="AY92" s="175"/>
      <c r="AZ92" s="175"/>
      <c r="BA92" s="175"/>
      <c r="BB92" s="175"/>
      <c r="BC92" s="175"/>
      <c r="BD92" s="175"/>
      <c r="BE92" s="175"/>
      <c r="BF92" s="175"/>
      <c r="BG92" s="175"/>
      <c r="BH92" s="175"/>
      <c r="BI92" s="175"/>
      <c r="BJ92" s="175"/>
      <c r="BK92" s="175"/>
      <c r="BL92" s="175"/>
      <c r="BM92" s="175"/>
      <c r="BN92" s="175"/>
      <c r="BO92" s="175"/>
      <c r="BP92" s="175"/>
      <c r="BQ92" s="175"/>
      <c r="BR92" s="175"/>
      <c r="BS92" s="175"/>
      <c r="BT92" s="175"/>
      <c r="BU92" s="175"/>
      <c r="BV92" s="175"/>
      <c r="BW92" s="175"/>
      <c r="BX92" s="176"/>
    </row>
    <row r="93" spans="1:106" ht="14.15" customHeight="1" x14ac:dyDescent="0.35">
      <c r="A93" s="167"/>
      <c r="B93" s="168"/>
      <c r="C93" s="168"/>
      <c r="D93" s="168"/>
      <c r="E93" s="169"/>
      <c r="F93" s="170" t="str">
        <f>IF(INPUT!C114&lt;&gt;"",INPUT!C114,"")</f>
        <v/>
      </c>
      <c r="G93" s="170"/>
      <c r="H93" s="170"/>
      <c r="I93" s="170"/>
      <c r="J93" s="170"/>
      <c r="K93" s="170"/>
      <c r="L93" s="170"/>
      <c r="M93" s="170"/>
      <c r="N93" s="170"/>
      <c r="O93" s="170"/>
      <c r="P93" s="170"/>
      <c r="Q93" s="170"/>
      <c r="R93" s="170"/>
      <c r="S93" s="170"/>
      <c r="T93" s="170"/>
      <c r="U93" s="170"/>
      <c r="V93" s="170"/>
      <c r="W93" s="170"/>
      <c r="X93" s="170"/>
      <c r="Y93" s="170"/>
      <c r="Z93" s="170"/>
      <c r="AA93" s="170"/>
      <c r="AB93" s="170"/>
      <c r="AC93" s="170"/>
      <c r="AD93" s="170"/>
      <c r="AE93" s="170"/>
      <c r="AF93" s="170"/>
      <c r="AG93" s="170"/>
      <c r="AH93" s="170"/>
      <c r="AI93" s="170"/>
      <c r="AJ93" s="170"/>
      <c r="AK93" s="170"/>
      <c r="AL93" s="170"/>
      <c r="AM93" s="170"/>
      <c r="AN93" s="170"/>
      <c r="AO93" s="170"/>
      <c r="AP93" s="170"/>
      <c r="AQ93" s="170"/>
      <c r="AR93" s="170"/>
      <c r="AS93" s="170"/>
      <c r="AT93" s="170"/>
      <c r="AU93" s="170"/>
      <c r="AV93" s="170"/>
      <c r="AW93" s="170"/>
      <c r="AX93" s="170"/>
      <c r="AY93" s="170"/>
      <c r="AZ93" s="170"/>
      <c r="BA93" s="170"/>
      <c r="BB93" s="170"/>
      <c r="BC93" s="170"/>
      <c r="BD93" s="170"/>
      <c r="BE93" s="170"/>
      <c r="BF93" s="170"/>
      <c r="BG93" s="170"/>
      <c r="BH93" s="170"/>
      <c r="BI93" s="170"/>
      <c r="BJ93" s="170"/>
      <c r="BK93" s="170"/>
      <c r="BL93" s="170"/>
      <c r="BM93" s="170"/>
      <c r="BN93" s="170"/>
      <c r="BO93" s="170"/>
      <c r="BP93" s="170"/>
      <c r="BQ93" s="170"/>
      <c r="BR93" s="170"/>
      <c r="BS93" s="170"/>
      <c r="BT93" s="170"/>
      <c r="BU93" s="170"/>
      <c r="BV93" s="170"/>
      <c r="BW93" s="170"/>
      <c r="BX93" s="171"/>
    </row>
    <row r="94" spans="1:106" ht="14.15" customHeight="1" x14ac:dyDescent="0.35">
      <c r="A94" s="172" t="s">
        <v>60</v>
      </c>
      <c r="B94" s="173"/>
      <c r="C94" s="173"/>
      <c r="D94" s="173"/>
      <c r="E94" s="174"/>
      <c r="F94" s="165" t="str">
        <f>IF(INPUT!C115&lt;&gt;"",INPUT!C115,"")</f>
        <v/>
      </c>
      <c r="G94" s="165"/>
      <c r="H94" s="165"/>
      <c r="I94" s="165"/>
      <c r="J94" s="165"/>
      <c r="K94" s="165"/>
      <c r="L94" s="165"/>
      <c r="M94" s="165"/>
      <c r="N94" s="165"/>
      <c r="O94" s="165"/>
      <c r="P94" s="165"/>
      <c r="Q94" s="165"/>
      <c r="R94" s="165"/>
      <c r="S94" s="165"/>
      <c r="T94" s="165"/>
      <c r="U94" s="165"/>
      <c r="V94" s="165"/>
      <c r="W94" s="165"/>
      <c r="X94" s="165"/>
      <c r="Y94" s="165"/>
      <c r="Z94" s="165"/>
      <c r="AA94" s="165"/>
      <c r="AB94" s="165"/>
      <c r="AC94" s="165"/>
      <c r="AD94" s="165"/>
      <c r="AE94" s="165"/>
      <c r="AF94" s="165"/>
      <c r="AG94" s="165"/>
      <c r="AH94" s="165"/>
      <c r="AI94" s="165"/>
      <c r="AJ94" s="165"/>
      <c r="AK94" s="165"/>
      <c r="AL94" s="165"/>
      <c r="AM94" s="165"/>
      <c r="AN94" s="165"/>
      <c r="AO94" s="165"/>
      <c r="AP94" s="165"/>
      <c r="AQ94" s="165"/>
      <c r="AR94" s="165"/>
      <c r="AS94" s="165"/>
      <c r="AT94" s="165"/>
      <c r="AU94" s="165"/>
      <c r="AV94" s="165"/>
      <c r="AW94" s="165"/>
      <c r="AX94" s="165"/>
      <c r="AY94" s="165"/>
      <c r="AZ94" s="165"/>
      <c r="BA94" s="165"/>
      <c r="BB94" s="165"/>
      <c r="BC94" s="165"/>
      <c r="BD94" s="165"/>
      <c r="BE94" s="165"/>
      <c r="BF94" s="165"/>
      <c r="BG94" s="165"/>
      <c r="BH94" s="165"/>
      <c r="BI94" s="165"/>
      <c r="BJ94" s="165"/>
      <c r="BK94" s="165"/>
      <c r="BL94" s="165"/>
      <c r="BM94" s="165"/>
      <c r="BN94" s="165"/>
      <c r="BO94" s="165"/>
      <c r="BP94" s="165"/>
      <c r="BQ94" s="165"/>
      <c r="BR94" s="165"/>
      <c r="BS94" s="165"/>
      <c r="BT94" s="165"/>
      <c r="BU94" s="165"/>
      <c r="BV94" s="165"/>
      <c r="BW94" s="165"/>
      <c r="BX94" s="166"/>
    </row>
    <row r="95" spans="1:106" ht="14.15" customHeight="1" thickBot="1" x14ac:dyDescent="0.4">
      <c r="A95" s="177"/>
      <c r="B95" s="178"/>
      <c r="C95" s="178"/>
      <c r="D95" s="178"/>
      <c r="E95" s="179"/>
      <c r="F95" s="180" t="str">
        <f>IF(INPUT!C116&lt;&gt;"",INPUT!C116,"")</f>
        <v/>
      </c>
      <c r="G95" s="180"/>
      <c r="H95" s="180"/>
      <c r="I95" s="180"/>
      <c r="J95" s="180"/>
      <c r="K95" s="180"/>
      <c r="L95" s="180"/>
      <c r="M95" s="180"/>
      <c r="N95" s="180"/>
      <c r="O95" s="180"/>
      <c r="P95" s="180"/>
      <c r="Q95" s="180"/>
      <c r="R95" s="180"/>
      <c r="S95" s="180"/>
      <c r="T95" s="180"/>
      <c r="U95" s="180"/>
      <c r="V95" s="180"/>
      <c r="W95" s="180"/>
      <c r="X95" s="180"/>
      <c r="Y95" s="180"/>
      <c r="Z95" s="180"/>
      <c r="AA95" s="180"/>
      <c r="AB95" s="180"/>
      <c r="AC95" s="180"/>
      <c r="AD95" s="180"/>
      <c r="AE95" s="180"/>
      <c r="AF95" s="180"/>
      <c r="AG95" s="180"/>
      <c r="AH95" s="180"/>
      <c r="AI95" s="180"/>
      <c r="AJ95" s="180"/>
      <c r="AK95" s="180"/>
      <c r="AL95" s="180"/>
      <c r="AM95" s="180"/>
      <c r="AN95" s="180"/>
      <c r="AO95" s="180"/>
      <c r="AP95" s="180"/>
      <c r="AQ95" s="180"/>
      <c r="AR95" s="180"/>
      <c r="AS95" s="180"/>
      <c r="AT95" s="180"/>
      <c r="AU95" s="180"/>
      <c r="AV95" s="180"/>
      <c r="AW95" s="180"/>
      <c r="AX95" s="180"/>
      <c r="AY95" s="180"/>
      <c r="AZ95" s="180"/>
      <c r="BA95" s="180"/>
      <c r="BB95" s="180"/>
      <c r="BC95" s="180"/>
      <c r="BD95" s="180"/>
      <c r="BE95" s="180"/>
      <c r="BF95" s="180"/>
      <c r="BG95" s="180"/>
      <c r="BH95" s="180"/>
      <c r="BI95" s="180"/>
      <c r="BJ95" s="180"/>
      <c r="BK95" s="180"/>
      <c r="BL95" s="180"/>
      <c r="BM95" s="180"/>
      <c r="BN95" s="180"/>
      <c r="BO95" s="180"/>
      <c r="BP95" s="180"/>
      <c r="BQ95" s="180"/>
      <c r="BR95" s="180"/>
      <c r="BS95" s="180"/>
      <c r="BT95" s="180"/>
      <c r="BU95" s="180"/>
      <c r="BV95" s="180"/>
      <c r="BW95" s="180"/>
      <c r="BX95" s="181"/>
    </row>
    <row r="96" spans="1:106" ht="27.75" customHeight="1" thickBot="1" x14ac:dyDescent="0.4"/>
    <row r="97" spans="1:105" s="188" customFormat="1" ht="14.15" customHeight="1" x14ac:dyDescent="0.35">
      <c r="A97" s="183" t="s">
        <v>72</v>
      </c>
      <c r="B97" s="184"/>
      <c r="C97" s="184"/>
      <c r="D97" s="184"/>
      <c r="E97" s="184"/>
      <c r="F97" s="184"/>
      <c r="G97" s="184"/>
      <c r="H97" s="184"/>
      <c r="I97" s="184"/>
      <c r="J97" s="184"/>
      <c r="K97" s="184"/>
      <c r="L97" s="184"/>
      <c r="M97" s="184"/>
      <c r="N97" s="184"/>
      <c r="O97" s="184"/>
      <c r="P97" s="184"/>
      <c r="Q97" s="184"/>
      <c r="R97" s="184"/>
      <c r="S97" s="184"/>
      <c r="T97" s="184"/>
      <c r="U97" s="184"/>
      <c r="V97" s="185"/>
      <c r="W97" s="186" t="s">
        <v>73</v>
      </c>
      <c r="X97" s="184"/>
      <c r="Y97" s="184"/>
      <c r="Z97" s="184"/>
      <c r="AA97" s="184"/>
      <c r="AB97" s="184"/>
      <c r="AC97" s="184"/>
      <c r="AD97" s="184"/>
      <c r="AE97" s="184"/>
      <c r="AF97" s="184"/>
      <c r="AG97" s="184"/>
      <c r="AH97" s="184"/>
      <c r="AI97" s="184"/>
      <c r="AJ97" s="184"/>
      <c r="AK97" s="184"/>
      <c r="AL97" s="184"/>
      <c r="AM97" s="184"/>
      <c r="AN97" s="184"/>
      <c r="AO97" s="184"/>
      <c r="AP97" s="184"/>
      <c r="AQ97" s="184"/>
      <c r="AR97" s="184"/>
      <c r="AS97" s="184"/>
      <c r="AT97" s="184"/>
      <c r="AU97" s="184"/>
      <c r="AV97" s="184"/>
      <c r="AW97" s="184"/>
      <c r="AX97" s="184"/>
      <c r="AY97" s="184"/>
      <c r="AZ97" s="185"/>
      <c r="BA97" s="186"/>
      <c r="BB97" s="184"/>
      <c r="BC97" s="184"/>
      <c r="BD97" s="184"/>
      <c r="BE97" s="184"/>
      <c r="BF97" s="184"/>
      <c r="BG97" s="184"/>
      <c r="BH97" s="184"/>
      <c r="BI97" s="184"/>
      <c r="BJ97" s="184"/>
      <c r="BK97" s="184"/>
      <c r="BL97" s="184"/>
      <c r="BM97" s="184"/>
      <c r="BN97" s="184"/>
      <c r="BO97" s="184"/>
      <c r="BP97" s="184"/>
      <c r="BQ97" s="184"/>
      <c r="BR97" s="184"/>
      <c r="BS97" s="184"/>
      <c r="BT97" s="184"/>
      <c r="BU97" s="184"/>
      <c r="BV97" s="184"/>
      <c r="BW97" s="184"/>
      <c r="BX97" s="187"/>
      <c r="CZ97" s="189"/>
      <c r="DA97" s="189"/>
    </row>
    <row r="98" spans="1:105" ht="14.15" customHeight="1" x14ac:dyDescent="0.35">
      <c r="A98" s="190" t="s">
        <v>74</v>
      </c>
      <c r="B98" s="191"/>
      <c r="C98" s="191"/>
      <c r="D98" s="191"/>
      <c r="E98" s="191"/>
      <c r="F98" s="191"/>
      <c r="G98" s="191"/>
      <c r="H98" s="191"/>
      <c r="I98" s="192"/>
      <c r="J98" s="193" t="s">
        <v>75</v>
      </c>
      <c r="K98" s="194"/>
      <c r="L98" s="194"/>
      <c r="M98" s="194"/>
      <c r="N98" s="194"/>
      <c r="O98" s="194"/>
      <c r="P98" s="194"/>
      <c r="Q98" s="194"/>
      <c r="R98" s="195"/>
      <c r="S98" s="193" t="s">
        <v>76</v>
      </c>
      <c r="T98" s="194"/>
      <c r="U98" s="194"/>
      <c r="V98" s="195"/>
      <c r="W98" s="196" t="s">
        <v>74</v>
      </c>
      <c r="X98" s="196"/>
      <c r="Y98" s="196"/>
      <c r="Z98" s="196"/>
      <c r="AA98" s="196"/>
      <c r="AB98" s="196"/>
      <c r="AC98" s="196"/>
      <c r="AD98" s="196"/>
      <c r="AE98" s="196"/>
      <c r="AF98" s="196"/>
      <c r="AG98" s="196"/>
      <c r="AH98" s="196"/>
      <c r="AI98" s="196"/>
      <c r="AJ98" s="196"/>
      <c r="AK98" s="196"/>
      <c r="AL98" s="196"/>
      <c r="AM98" s="196"/>
      <c r="AN98" s="193" t="s">
        <v>75</v>
      </c>
      <c r="AO98" s="194"/>
      <c r="AP98" s="194"/>
      <c r="AQ98" s="194"/>
      <c r="AR98" s="194"/>
      <c r="AS98" s="194"/>
      <c r="AT98" s="194"/>
      <c r="AU98" s="194"/>
      <c r="AV98" s="195"/>
      <c r="AW98" s="193" t="s">
        <v>76</v>
      </c>
      <c r="AX98" s="194"/>
      <c r="AY98" s="194"/>
      <c r="AZ98" s="195"/>
      <c r="BA98" s="193" t="s">
        <v>74</v>
      </c>
      <c r="BB98" s="194"/>
      <c r="BC98" s="194"/>
      <c r="BD98" s="194"/>
      <c r="BE98" s="194"/>
      <c r="BF98" s="194"/>
      <c r="BG98" s="194"/>
      <c r="BH98" s="194"/>
      <c r="BI98" s="194"/>
      <c r="BJ98" s="194"/>
      <c r="BK98" s="195"/>
      <c r="BL98" s="193" t="s">
        <v>75</v>
      </c>
      <c r="BM98" s="194"/>
      <c r="BN98" s="194"/>
      <c r="BO98" s="194"/>
      <c r="BP98" s="194"/>
      <c r="BQ98" s="194"/>
      <c r="BR98" s="194"/>
      <c r="BS98" s="194"/>
      <c r="BT98" s="195"/>
      <c r="BU98" s="193" t="s">
        <v>76</v>
      </c>
      <c r="BV98" s="194"/>
      <c r="BW98" s="194"/>
      <c r="BX98" s="197"/>
    </row>
    <row r="99" spans="1:105" ht="14.15" customHeight="1" x14ac:dyDescent="0.35">
      <c r="A99" s="198"/>
      <c r="B99" s="199"/>
      <c r="C99" s="199"/>
      <c r="D99" s="199"/>
      <c r="E99" s="199"/>
      <c r="F99" s="199"/>
      <c r="G99" s="199"/>
      <c r="H99" s="199"/>
      <c r="I99" s="200"/>
      <c r="J99" s="201"/>
      <c r="K99" s="202"/>
      <c r="L99" s="202"/>
      <c r="M99" s="202"/>
      <c r="N99" s="202"/>
      <c r="O99" s="202"/>
      <c r="P99" s="202"/>
      <c r="Q99" s="202"/>
      <c r="R99" s="203"/>
      <c r="S99" s="201"/>
      <c r="T99" s="202"/>
      <c r="U99" s="202"/>
      <c r="V99" s="203"/>
      <c r="W99" s="204"/>
      <c r="X99" s="205"/>
      <c r="Y99" s="205"/>
      <c r="Z99" s="205"/>
      <c r="AA99" s="205"/>
      <c r="AB99" s="205"/>
      <c r="AC99" s="205"/>
      <c r="AD99" s="205"/>
      <c r="AE99" s="205"/>
      <c r="AF99" s="205"/>
      <c r="AG99" s="205"/>
      <c r="AH99" s="205"/>
      <c r="AI99" s="205"/>
      <c r="AJ99" s="205"/>
      <c r="AK99" s="205"/>
      <c r="AL99" s="205"/>
      <c r="AM99" s="206"/>
      <c r="AN99" s="201"/>
      <c r="AO99" s="202"/>
      <c r="AP99" s="202"/>
      <c r="AQ99" s="202"/>
      <c r="AR99" s="202"/>
      <c r="AS99" s="202"/>
      <c r="AT99" s="202"/>
      <c r="AU99" s="202"/>
      <c r="AV99" s="203"/>
      <c r="AW99" s="201"/>
      <c r="AX99" s="202"/>
      <c r="AY99" s="202"/>
      <c r="AZ99" s="203"/>
      <c r="BA99" s="207"/>
      <c r="BB99" s="208"/>
      <c r="BC99" s="208"/>
      <c r="BD99" s="208"/>
      <c r="BE99" s="208"/>
      <c r="BF99" s="208"/>
      <c r="BG99" s="208"/>
      <c r="BH99" s="208"/>
      <c r="BI99" s="208"/>
      <c r="BJ99" s="208"/>
      <c r="BK99" s="209"/>
      <c r="BL99" s="201"/>
      <c r="BM99" s="202"/>
      <c r="BN99" s="202"/>
      <c r="BO99" s="202"/>
      <c r="BP99" s="202"/>
      <c r="BQ99" s="202"/>
      <c r="BR99" s="202"/>
      <c r="BS99" s="202"/>
      <c r="BT99" s="203"/>
      <c r="BU99" s="201"/>
      <c r="BV99" s="202"/>
      <c r="BW99" s="202"/>
      <c r="BX99" s="210"/>
    </row>
    <row r="100" spans="1:105" ht="14.15" customHeight="1" thickBot="1" x14ac:dyDescent="0.4">
      <c r="A100" s="211"/>
      <c r="B100" s="212"/>
      <c r="C100" s="212"/>
      <c r="D100" s="212"/>
      <c r="E100" s="212"/>
      <c r="F100" s="212"/>
      <c r="G100" s="212"/>
      <c r="H100" s="212"/>
      <c r="I100" s="213"/>
      <c r="J100" s="214"/>
      <c r="K100" s="215"/>
      <c r="L100" s="215"/>
      <c r="M100" s="215"/>
      <c r="N100" s="215"/>
      <c r="O100" s="215"/>
      <c r="P100" s="215"/>
      <c r="Q100" s="215"/>
      <c r="R100" s="216"/>
      <c r="S100" s="214"/>
      <c r="T100" s="215"/>
      <c r="U100" s="215"/>
      <c r="V100" s="216"/>
      <c r="W100" s="217"/>
      <c r="X100" s="218"/>
      <c r="Y100" s="218"/>
      <c r="Z100" s="218"/>
      <c r="AA100" s="218"/>
      <c r="AB100" s="218"/>
      <c r="AC100" s="218"/>
      <c r="AD100" s="218"/>
      <c r="AE100" s="218"/>
      <c r="AF100" s="218"/>
      <c r="AG100" s="218"/>
      <c r="AH100" s="218"/>
      <c r="AI100" s="218"/>
      <c r="AJ100" s="218"/>
      <c r="AK100" s="218"/>
      <c r="AL100" s="218"/>
      <c r="AM100" s="219"/>
      <c r="AN100" s="214"/>
      <c r="AO100" s="215"/>
      <c r="AP100" s="215"/>
      <c r="AQ100" s="215"/>
      <c r="AR100" s="215"/>
      <c r="AS100" s="215"/>
      <c r="AT100" s="215"/>
      <c r="AU100" s="215"/>
      <c r="AV100" s="216"/>
      <c r="AW100" s="214"/>
      <c r="AX100" s="215"/>
      <c r="AY100" s="215"/>
      <c r="AZ100" s="216"/>
      <c r="BA100" s="220"/>
      <c r="BB100" s="221"/>
      <c r="BC100" s="221"/>
      <c r="BD100" s="221"/>
      <c r="BE100" s="221"/>
      <c r="BF100" s="221"/>
      <c r="BG100" s="221"/>
      <c r="BH100" s="221"/>
      <c r="BI100" s="221"/>
      <c r="BJ100" s="221"/>
      <c r="BK100" s="222"/>
      <c r="BL100" s="214"/>
      <c r="BM100" s="215"/>
      <c r="BN100" s="215"/>
      <c r="BO100" s="215"/>
      <c r="BP100" s="215"/>
      <c r="BQ100" s="215"/>
      <c r="BR100" s="215"/>
      <c r="BS100" s="215"/>
      <c r="BT100" s="216"/>
      <c r="BU100" s="214"/>
      <c r="BV100" s="215"/>
      <c r="BW100" s="215"/>
      <c r="BX100" s="223"/>
    </row>
    <row r="101" spans="1:105" ht="14.15" customHeight="1" x14ac:dyDescent="0.35"/>
    <row r="102" spans="1:105" ht="14.15" customHeight="1" x14ac:dyDescent="0.35"/>
    <row r="103" spans="1:105" ht="14.15" customHeight="1" x14ac:dyDescent="0.35"/>
    <row r="104" spans="1:105" ht="14.15" customHeight="1" x14ac:dyDescent="0.35"/>
    <row r="105" spans="1:105" ht="14.15" customHeight="1" x14ac:dyDescent="0.35"/>
    <row r="106" spans="1:105" ht="14.15" customHeight="1" x14ac:dyDescent="0.35"/>
    <row r="107" spans="1:105" ht="14.15" customHeight="1" x14ac:dyDescent="0.35"/>
    <row r="108" spans="1:105" ht="14.15" customHeight="1" x14ac:dyDescent="0.35"/>
    <row r="109" spans="1:105" ht="14.15" customHeight="1" x14ac:dyDescent="0.35"/>
    <row r="110" spans="1:105" ht="14.15" customHeight="1" x14ac:dyDescent="0.35"/>
    <row r="111" spans="1:105" ht="14.15" customHeight="1" x14ac:dyDescent="0.35"/>
    <row r="112" spans="1:105" ht="14.15" customHeight="1" x14ac:dyDescent="0.35"/>
    <row r="113" ht="14.15" customHeight="1" x14ac:dyDescent="0.35"/>
    <row r="114" ht="14.15" customHeight="1" x14ac:dyDescent="0.35"/>
    <row r="115" ht="14.15" customHeight="1" x14ac:dyDescent="0.35"/>
    <row r="116" ht="14.15" customHeight="1" x14ac:dyDescent="0.35"/>
    <row r="117" ht="14.15" customHeight="1" x14ac:dyDescent="0.35"/>
    <row r="118" ht="14.15" customHeight="1" x14ac:dyDescent="0.35"/>
    <row r="119" ht="14.15" customHeight="1" x14ac:dyDescent="0.35"/>
    <row r="120" ht="14.15" customHeight="1" x14ac:dyDescent="0.35"/>
    <row r="121" ht="14.15" customHeight="1" x14ac:dyDescent="0.35"/>
    <row r="122" ht="14.15" customHeight="1" x14ac:dyDescent="0.35"/>
    <row r="123" ht="14.15" customHeight="1" x14ac:dyDescent="0.35"/>
    <row r="124" ht="14.15" customHeight="1" x14ac:dyDescent="0.35"/>
    <row r="125" ht="14.15" customHeight="1" x14ac:dyDescent="0.35"/>
    <row r="126" ht="14.15" customHeight="1" x14ac:dyDescent="0.35"/>
    <row r="127" ht="14.15" customHeight="1" x14ac:dyDescent="0.35"/>
    <row r="128" ht="14.15" customHeight="1" x14ac:dyDescent="0.35"/>
    <row r="129" ht="14.15" customHeight="1" x14ac:dyDescent="0.35"/>
    <row r="130" ht="14.15" customHeight="1" x14ac:dyDescent="0.35"/>
    <row r="131" ht="14.15" customHeight="1" x14ac:dyDescent="0.35"/>
    <row r="132" ht="14.15" customHeight="1" x14ac:dyDescent="0.35"/>
    <row r="133" ht="14.15" customHeight="1" x14ac:dyDescent="0.35"/>
    <row r="134" ht="14.15" customHeight="1" x14ac:dyDescent="0.35"/>
    <row r="135" ht="14.15" customHeight="1" x14ac:dyDescent="0.35"/>
    <row r="136" ht="14.15" customHeight="1" x14ac:dyDescent="0.35"/>
    <row r="137" ht="14.15" customHeight="1" x14ac:dyDescent="0.35"/>
    <row r="138" ht="14.15" customHeight="1" x14ac:dyDescent="0.35"/>
    <row r="139" ht="14.15" customHeight="1" x14ac:dyDescent="0.35"/>
    <row r="140" ht="14.15" customHeight="1" x14ac:dyDescent="0.35"/>
    <row r="141" ht="14.15" customHeight="1" x14ac:dyDescent="0.35"/>
    <row r="142" ht="14.15" customHeight="1" x14ac:dyDescent="0.35"/>
    <row r="143" ht="14.15" customHeight="1" x14ac:dyDescent="0.35"/>
    <row r="144" ht="14.15" customHeight="1" x14ac:dyDescent="0.35"/>
    <row r="145" ht="14.15" customHeight="1" x14ac:dyDescent="0.35"/>
    <row r="146" ht="14.15" customHeight="1" x14ac:dyDescent="0.35"/>
    <row r="147" ht="14.15" customHeight="1" x14ac:dyDescent="0.35"/>
    <row r="148" ht="14.15" customHeight="1" x14ac:dyDescent="0.35"/>
    <row r="149" ht="14.15" customHeight="1" x14ac:dyDescent="0.35"/>
    <row r="150" ht="14.15" customHeight="1" x14ac:dyDescent="0.35"/>
    <row r="151" ht="14.15" customHeight="1" x14ac:dyDescent="0.35"/>
    <row r="152" ht="14.15" customHeight="1" x14ac:dyDescent="0.35"/>
    <row r="153" ht="14.15" customHeight="1" x14ac:dyDescent="0.35"/>
    <row r="154" ht="14.15" customHeight="1" x14ac:dyDescent="0.35"/>
    <row r="155" ht="14.15" customHeight="1" x14ac:dyDescent="0.35"/>
    <row r="156" ht="14.15" customHeight="1" x14ac:dyDescent="0.35"/>
    <row r="157" ht="14.15" customHeight="1" x14ac:dyDescent="0.35"/>
    <row r="158" ht="14.15" customHeight="1" x14ac:dyDescent="0.35"/>
    <row r="159" ht="14.15" customHeight="1" x14ac:dyDescent="0.35"/>
    <row r="160" ht="14.15" customHeight="1" x14ac:dyDescent="0.35"/>
    <row r="161" ht="14.15" customHeight="1" x14ac:dyDescent="0.35"/>
    <row r="162" ht="14.15" customHeight="1" x14ac:dyDescent="0.35"/>
    <row r="163" ht="14.15" customHeight="1" x14ac:dyDescent="0.35"/>
    <row r="164" ht="14.15" customHeight="1" x14ac:dyDescent="0.35"/>
    <row r="165" ht="14.15" customHeight="1" x14ac:dyDescent="0.35"/>
    <row r="166" ht="14.15" customHeight="1" x14ac:dyDescent="0.35"/>
    <row r="167" ht="14.15" customHeight="1" x14ac:dyDescent="0.35"/>
    <row r="168" ht="14.15" customHeight="1" x14ac:dyDescent="0.35"/>
    <row r="169" ht="14.15" customHeight="1" x14ac:dyDescent="0.35"/>
    <row r="170" ht="14.15" customHeight="1" x14ac:dyDescent="0.35"/>
    <row r="171" ht="14.15" customHeight="1" x14ac:dyDescent="0.35"/>
    <row r="172" ht="14.15" customHeight="1" x14ac:dyDescent="0.35"/>
    <row r="173" ht="14.15" customHeight="1" x14ac:dyDescent="0.35"/>
    <row r="174" ht="14.15" customHeight="1" x14ac:dyDescent="0.35"/>
    <row r="175" ht="14.15" customHeight="1" x14ac:dyDescent="0.35"/>
    <row r="176" ht="14.15" customHeight="1" x14ac:dyDescent="0.35"/>
    <row r="177" ht="14.15" customHeight="1" x14ac:dyDescent="0.35"/>
    <row r="178" ht="14.15" customHeight="1" x14ac:dyDescent="0.35"/>
    <row r="179" ht="14.15" customHeight="1" x14ac:dyDescent="0.35"/>
    <row r="180" ht="14.15" customHeight="1" x14ac:dyDescent="0.35"/>
    <row r="181" ht="14.15" customHeight="1" x14ac:dyDescent="0.35"/>
    <row r="182" ht="14.15" customHeight="1" x14ac:dyDescent="0.35"/>
    <row r="183" ht="14.15" customHeight="1" x14ac:dyDescent="0.35"/>
    <row r="184" ht="14.15" customHeight="1" x14ac:dyDescent="0.35"/>
    <row r="185" ht="14.15" customHeight="1" x14ac:dyDescent="0.35"/>
    <row r="186" ht="14.15" customHeight="1" x14ac:dyDescent="0.35"/>
  </sheetData>
  <sheetProtection sheet="1" objects="1" scenarios="1"/>
  <mergeCells count="371">
    <mergeCell ref="G8:H8"/>
    <mergeCell ref="G24:H24"/>
    <mergeCell ref="G16:H16"/>
    <mergeCell ref="B44:F45"/>
    <mergeCell ref="B26:F27"/>
    <mergeCell ref="B28:F29"/>
    <mergeCell ref="B18:F19"/>
    <mergeCell ref="B20:F21"/>
    <mergeCell ref="B10:F11"/>
    <mergeCell ref="B12:F13"/>
    <mergeCell ref="G20:H20"/>
    <mergeCell ref="G27:H27"/>
    <mergeCell ref="G28:H28"/>
    <mergeCell ref="G43:H43"/>
    <mergeCell ref="G11:H11"/>
    <mergeCell ref="G12:H12"/>
    <mergeCell ref="G19:H19"/>
    <mergeCell ref="G32:H32"/>
    <mergeCell ref="G35:H35"/>
    <mergeCell ref="B36:F37"/>
    <mergeCell ref="G36:H36"/>
    <mergeCell ref="F23:G23"/>
    <mergeCell ref="F31:G31"/>
    <mergeCell ref="BQ30:BT30"/>
    <mergeCell ref="BU30:BX30"/>
    <mergeCell ref="I46:L46"/>
    <mergeCell ref="M46:P46"/>
    <mergeCell ref="Q46:T46"/>
    <mergeCell ref="U46:X46"/>
    <mergeCell ref="Y46:AB46"/>
    <mergeCell ref="AC46:AF46"/>
    <mergeCell ref="AG46:AJ46"/>
    <mergeCell ref="AK46:AN46"/>
    <mergeCell ref="AO46:AR46"/>
    <mergeCell ref="AS46:AV46"/>
    <mergeCell ref="AW46:AZ46"/>
    <mergeCell ref="BA46:BD46"/>
    <mergeCell ref="BE46:BH46"/>
    <mergeCell ref="BI46:BL46"/>
    <mergeCell ref="BM46:BP46"/>
    <mergeCell ref="BQ46:BT46"/>
    <mergeCell ref="I30:L30"/>
    <mergeCell ref="M30:P30"/>
    <mergeCell ref="Q30:T30"/>
    <mergeCell ref="U30:X30"/>
    <mergeCell ref="Y30:AB30"/>
    <mergeCell ref="AC30:AF30"/>
    <mergeCell ref="AG30:AJ30"/>
    <mergeCell ref="AK30:AN30"/>
    <mergeCell ref="AO30:AR30"/>
    <mergeCell ref="AS25:AV25"/>
    <mergeCell ref="AW25:AZ25"/>
    <mergeCell ref="BA25:BD25"/>
    <mergeCell ref="BE25:BH25"/>
    <mergeCell ref="BI25:BL25"/>
    <mergeCell ref="BM25:BP25"/>
    <mergeCell ref="AG25:AJ25"/>
    <mergeCell ref="AK25:AN25"/>
    <mergeCell ref="AO25:AR25"/>
    <mergeCell ref="AS30:AV30"/>
    <mergeCell ref="AW30:AZ30"/>
    <mergeCell ref="BA30:BD30"/>
    <mergeCell ref="BE30:BH30"/>
    <mergeCell ref="BI30:BL30"/>
    <mergeCell ref="BM30:BP30"/>
    <mergeCell ref="BQ25:BT25"/>
    <mergeCell ref="BU25:BX25"/>
    <mergeCell ref="I41:L41"/>
    <mergeCell ref="M41:P41"/>
    <mergeCell ref="Q41:T41"/>
    <mergeCell ref="U41:X41"/>
    <mergeCell ref="Y41:AB41"/>
    <mergeCell ref="AC41:AF41"/>
    <mergeCell ref="AG41:AJ41"/>
    <mergeCell ref="AK41:AN41"/>
    <mergeCell ref="AO41:AR41"/>
    <mergeCell ref="AS41:AV41"/>
    <mergeCell ref="AW41:AZ41"/>
    <mergeCell ref="BA41:BD41"/>
    <mergeCell ref="BE41:BH41"/>
    <mergeCell ref="BI41:BL41"/>
    <mergeCell ref="BM41:BP41"/>
    <mergeCell ref="BQ41:BT41"/>
    <mergeCell ref="I25:L25"/>
    <mergeCell ref="M25:P25"/>
    <mergeCell ref="Q25:T25"/>
    <mergeCell ref="U25:X25"/>
    <mergeCell ref="Y25:AB25"/>
    <mergeCell ref="AC25:AF25"/>
    <mergeCell ref="AS22:AV22"/>
    <mergeCell ref="AW22:AZ22"/>
    <mergeCell ref="BA22:BD22"/>
    <mergeCell ref="BE22:BH22"/>
    <mergeCell ref="BI22:BL22"/>
    <mergeCell ref="BM22:BP22"/>
    <mergeCell ref="BQ22:BT22"/>
    <mergeCell ref="BU22:BX22"/>
    <mergeCell ref="U17:X17"/>
    <mergeCell ref="Y17:AB17"/>
    <mergeCell ref="AC17:AF17"/>
    <mergeCell ref="I22:L22"/>
    <mergeCell ref="M22:P22"/>
    <mergeCell ref="Q22:T22"/>
    <mergeCell ref="U22:X22"/>
    <mergeCell ref="Y22:AB22"/>
    <mergeCell ref="AC22:AF22"/>
    <mergeCell ref="AG22:AJ22"/>
    <mergeCell ref="AK22:AN22"/>
    <mergeCell ref="AO22:AR22"/>
    <mergeCell ref="AG15:AI15"/>
    <mergeCell ref="BE17:BH17"/>
    <mergeCell ref="BI17:BL17"/>
    <mergeCell ref="BM17:BP17"/>
    <mergeCell ref="BQ17:BT17"/>
    <mergeCell ref="BU17:BX17"/>
    <mergeCell ref="BI14:BL14"/>
    <mergeCell ref="BM14:BP14"/>
    <mergeCell ref="BQ14:BT14"/>
    <mergeCell ref="AG17:AJ17"/>
    <mergeCell ref="AK17:AN17"/>
    <mergeCell ref="AO17:AR17"/>
    <mergeCell ref="AS17:AV17"/>
    <mergeCell ref="AW17:AZ17"/>
    <mergeCell ref="BA17:BD17"/>
    <mergeCell ref="BU9:BX9"/>
    <mergeCell ref="BU14:BX14"/>
    <mergeCell ref="I17:L17"/>
    <mergeCell ref="M17:P17"/>
    <mergeCell ref="Q17:T17"/>
    <mergeCell ref="BU41:BX41"/>
    <mergeCell ref="BU46:BX46"/>
    <mergeCell ref="G44:H44"/>
    <mergeCell ref="B42:F43"/>
    <mergeCell ref="AC33:AF33"/>
    <mergeCell ref="AG33:AJ33"/>
    <mergeCell ref="I14:L14"/>
    <mergeCell ref="M14:P14"/>
    <mergeCell ref="Q14:T14"/>
    <mergeCell ref="U14:X14"/>
    <mergeCell ref="Y14:AB14"/>
    <mergeCell ref="AC14:AF14"/>
    <mergeCell ref="AG14:AJ14"/>
    <mergeCell ref="AK14:AN14"/>
    <mergeCell ref="AO14:AR14"/>
    <mergeCell ref="AS14:AV14"/>
    <mergeCell ref="AW14:AZ14"/>
    <mergeCell ref="BA14:BD14"/>
    <mergeCell ref="BE14:BH14"/>
    <mergeCell ref="M1:AJ2"/>
    <mergeCell ref="I4:L5"/>
    <mergeCell ref="AS9:AV9"/>
    <mergeCell ref="AW9:AZ9"/>
    <mergeCell ref="BA9:BD9"/>
    <mergeCell ref="BE9:BH9"/>
    <mergeCell ref="BI9:BL9"/>
    <mergeCell ref="BM9:BP9"/>
    <mergeCell ref="BQ9:BT9"/>
    <mergeCell ref="I9:L9"/>
    <mergeCell ref="M9:P9"/>
    <mergeCell ref="Q9:T9"/>
    <mergeCell ref="U9:X9"/>
    <mergeCell ref="Y9:AB9"/>
    <mergeCell ref="AC9:AF9"/>
    <mergeCell ref="AG9:AJ9"/>
    <mergeCell ref="AK9:AN9"/>
    <mergeCell ref="AO9:AR9"/>
    <mergeCell ref="I33:L33"/>
    <mergeCell ref="M33:P33"/>
    <mergeCell ref="Q33:T33"/>
    <mergeCell ref="U33:X33"/>
    <mergeCell ref="Y33:AB33"/>
    <mergeCell ref="W98:AM98"/>
    <mergeCell ref="F94:BX94"/>
    <mergeCell ref="F95:BX95"/>
    <mergeCell ref="AC70:AF70"/>
    <mergeCell ref="AG70:AJ70"/>
    <mergeCell ref="AK70:AN70"/>
    <mergeCell ref="G40:H40"/>
    <mergeCell ref="AS33:AV33"/>
    <mergeCell ref="AW33:AZ33"/>
    <mergeCell ref="BA33:BD33"/>
    <mergeCell ref="BE33:BH33"/>
    <mergeCell ref="BI33:BL33"/>
    <mergeCell ref="BM33:BP33"/>
    <mergeCell ref="BQ33:BT33"/>
    <mergeCell ref="F87:BX87"/>
    <mergeCell ref="F88:BX88"/>
    <mergeCell ref="S39:U39"/>
    <mergeCell ref="BU33:BX33"/>
    <mergeCell ref="B34:F35"/>
    <mergeCell ref="I38:L38"/>
    <mergeCell ref="M38:P38"/>
    <mergeCell ref="Q38:T38"/>
    <mergeCell ref="U38:X38"/>
    <mergeCell ref="Y38:AB38"/>
    <mergeCell ref="AC38:AF38"/>
    <mergeCell ref="AG38:AJ38"/>
    <mergeCell ref="AK38:AN38"/>
    <mergeCell ref="AO38:AR38"/>
    <mergeCell ref="AS38:AV38"/>
    <mergeCell ref="AW38:AZ38"/>
    <mergeCell ref="BA38:BD38"/>
    <mergeCell ref="BE38:BH38"/>
    <mergeCell ref="BI38:BL38"/>
    <mergeCell ref="BM38:BP38"/>
    <mergeCell ref="BQ38:BT38"/>
    <mergeCell ref="BU38:BX38"/>
    <mergeCell ref="AK33:AN33"/>
    <mergeCell ref="AO33:AR33"/>
    <mergeCell ref="AW49:AZ49"/>
    <mergeCell ref="BA49:BD49"/>
    <mergeCell ref="BE49:BH49"/>
    <mergeCell ref="BI49:BL49"/>
    <mergeCell ref="BM49:BP49"/>
    <mergeCell ref="BQ49:BT49"/>
    <mergeCell ref="S47:U47"/>
    <mergeCell ref="G48:H48"/>
    <mergeCell ref="I49:L49"/>
    <mergeCell ref="M49:P49"/>
    <mergeCell ref="Q49:T49"/>
    <mergeCell ref="U49:X49"/>
    <mergeCell ref="Y49:AB49"/>
    <mergeCell ref="AC49:AF49"/>
    <mergeCell ref="AG49:AJ49"/>
    <mergeCell ref="B50:F51"/>
    <mergeCell ref="G51:H51"/>
    <mergeCell ref="B52:F53"/>
    <mergeCell ref="G52:H52"/>
    <mergeCell ref="I54:L54"/>
    <mergeCell ref="M54:P54"/>
    <mergeCell ref="Q54:T54"/>
    <mergeCell ref="U54:X54"/>
    <mergeCell ref="Y54:AB54"/>
    <mergeCell ref="G56:H56"/>
    <mergeCell ref="I57:L57"/>
    <mergeCell ref="M57:P57"/>
    <mergeCell ref="Q57:T57"/>
    <mergeCell ref="U57:X57"/>
    <mergeCell ref="Y57:AB57"/>
    <mergeCell ref="AC57:AF57"/>
    <mergeCell ref="AG57:AJ57"/>
    <mergeCell ref="BU49:BX49"/>
    <mergeCell ref="AC54:AF54"/>
    <mergeCell ref="AG54:AJ54"/>
    <mergeCell ref="AK54:AN54"/>
    <mergeCell ref="AO54:AR54"/>
    <mergeCell ref="AS54:AV54"/>
    <mergeCell ref="AW54:AZ54"/>
    <mergeCell ref="BA54:BD54"/>
    <mergeCell ref="BE54:BH54"/>
    <mergeCell ref="BI54:BL54"/>
    <mergeCell ref="BM54:BP54"/>
    <mergeCell ref="BQ54:BT54"/>
    <mergeCell ref="BU54:BX54"/>
    <mergeCell ref="AK49:AN49"/>
    <mergeCell ref="AO49:AR49"/>
    <mergeCell ref="AS49:AV49"/>
    <mergeCell ref="AK57:AN57"/>
    <mergeCell ref="AO57:AR57"/>
    <mergeCell ref="AS57:AV57"/>
    <mergeCell ref="AW57:AZ57"/>
    <mergeCell ref="BA57:BD57"/>
    <mergeCell ref="BE57:BH57"/>
    <mergeCell ref="BI57:BL57"/>
    <mergeCell ref="BM57:BP57"/>
    <mergeCell ref="BQ57:BT57"/>
    <mergeCell ref="AC62:AF62"/>
    <mergeCell ref="AG62:AJ62"/>
    <mergeCell ref="AK62:AN62"/>
    <mergeCell ref="AO62:AR62"/>
    <mergeCell ref="AS62:AV62"/>
    <mergeCell ref="AW62:AZ62"/>
    <mergeCell ref="BA62:BD62"/>
    <mergeCell ref="BE62:BH62"/>
    <mergeCell ref="BI62:BL62"/>
    <mergeCell ref="B58:F59"/>
    <mergeCell ref="G59:H59"/>
    <mergeCell ref="B60:F61"/>
    <mergeCell ref="G60:H60"/>
    <mergeCell ref="I62:L62"/>
    <mergeCell ref="M62:P62"/>
    <mergeCell ref="Q62:T62"/>
    <mergeCell ref="U62:X62"/>
    <mergeCell ref="Y62:AB62"/>
    <mergeCell ref="A97:V97"/>
    <mergeCell ref="A98:I98"/>
    <mergeCell ref="A99:I100"/>
    <mergeCell ref="F84:BX84"/>
    <mergeCell ref="F85:BX85"/>
    <mergeCell ref="F86:BX86"/>
    <mergeCell ref="S98:V98"/>
    <mergeCell ref="S99:V100"/>
    <mergeCell ref="J98:R98"/>
    <mergeCell ref="J99:R100"/>
    <mergeCell ref="AW98:AZ98"/>
    <mergeCell ref="AW99:AZ100"/>
    <mergeCell ref="AN98:AV98"/>
    <mergeCell ref="AN99:AV100"/>
    <mergeCell ref="BL98:BT98"/>
    <mergeCell ref="BL99:BT100"/>
    <mergeCell ref="W99:AM100"/>
    <mergeCell ref="W97:AZ97"/>
    <mergeCell ref="BA97:BX97"/>
    <mergeCell ref="BA98:BK98"/>
    <mergeCell ref="BA99:BK100"/>
    <mergeCell ref="BU98:BX98"/>
    <mergeCell ref="BU99:BX100"/>
    <mergeCell ref="F89:BX89"/>
    <mergeCell ref="A94:E95"/>
    <mergeCell ref="A72:BX72"/>
    <mergeCell ref="A73:BX73"/>
    <mergeCell ref="A74:BX74"/>
    <mergeCell ref="A75:BX75"/>
    <mergeCell ref="A76:BX76"/>
    <mergeCell ref="A77:BX77"/>
    <mergeCell ref="A78:BX78"/>
    <mergeCell ref="A79:BX79"/>
    <mergeCell ref="A80:BX80"/>
    <mergeCell ref="A81:BX81"/>
    <mergeCell ref="A82:BX82"/>
    <mergeCell ref="F90:BX90"/>
    <mergeCell ref="F91:BX91"/>
    <mergeCell ref="F92:BX92"/>
    <mergeCell ref="F93:BX93"/>
    <mergeCell ref="A86:E87"/>
    <mergeCell ref="A88:E89"/>
    <mergeCell ref="A90:E91"/>
    <mergeCell ref="A92:E93"/>
    <mergeCell ref="A84:E85"/>
    <mergeCell ref="G64:H64"/>
    <mergeCell ref="I65:L65"/>
    <mergeCell ref="M65:P65"/>
    <mergeCell ref="Q65:T65"/>
    <mergeCell ref="U65:X65"/>
    <mergeCell ref="Y65:AB65"/>
    <mergeCell ref="AC65:AF65"/>
    <mergeCell ref="AG65:AJ65"/>
    <mergeCell ref="AK65:AN65"/>
    <mergeCell ref="CY3:CZ4"/>
    <mergeCell ref="BH1:BK1"/>
    <mergeCell ref="AO70:AR70"/>
    <mergeCell ref="AS70:AV70"/>
    <mergeCell ref="AW70:AZ70"/>
    <mergeCell ref="BA70:BD70"/>
    <mergeCell ref="BE70:BH70"/>
    <mergeCell ref="BI70:BL70"/>
    <mergeCell ref="BM70:BP70"/>
    <mergeCell ref="BQ70:BT70"/>
    <mergeCell ref="BU70:BX70"/>
    <mergeCell ref="AO65:AR65"/>
    <mergeCell ref="AS65:AV65"/>
    <mergeCell ref="AW65:AZ65"/>
    <mergeCell ref="BA65:BD65"/>
    <mergeCell ref="BE65:BH65"/>
    <mergeCell ref="BI65:BL65"/>
    <mergeCell ref="BM65:BP65"/>
    <mergeCell ref="BQ65:BT65"/>
    <mergeCell ref="BU65:BX65"/>
    <mergeCell ref="BU57:BX57"/>
    <mergeCell ref="BM62:BP62"/>
    <mergeCell ref="BQ62:BT62"/>
    <mergeCell ref="BU62:BX62"/>
    <mergeCell ref="B66:F67"/>
    <mergeCell ref="G67:H67"/>
    <mergeCell ref="B68:F69"/>
    <mergeCell ref="G68:H68"/>
    <mergeCell ref="I70:L70"/>
    <mergeCell ref="M70:P70"/>
    <mergeCell ref="Q70:T70"/>
    <mergeCell ref="U70:X70"/>
    <mergeCell ref="Y70:AB70"/>
  </mergeCells>
  <conditionalFormatting sqref="I11 S11:T11 S19:T19 S27:T27 V11:BX11 V19:BX19 V27:BX27">
    <cfRule type="cellIs" dxfId="165" priority="568" operator="equal">
      <formula>$CY11</formula>
    </cfRule>
    <cfRule type="cellIs" dxfId="164" priority="571" operator="equal">
      <formula>$DB11</formula>
    </cfRule>
  </conditionalFormatting>
  <conditionalFormatting sqref="S12:T12 V12:BX12 V20:BX20 V28:BX28">
    <cfRule type="cellIs" dxfId="163" priority="554" operator="equal">
      <formula>$CY12</formula>
    </cfRule>
    <cfRule type="cellIs" dxfId="162" priority="555" operator="equal">
      <formula>$DB12</formula>
    </cfRule>
  </conditionalFormatting>
  <conditionalFormatting sqref="J43:T43 V43:BX43">
    <cfRule type="cellIs" dxfId="161" priority="538" operator="equal">
      <formula>$DB43</formula>
    </cfRule>
    <cfRule type="cellIs" dxfId="160" priority="539" operator="equal">
      <formula>$CY43</formula>
    </cfRule>
  </conditionalFormatting>
  <conditionalFormatting sqref="I12:T12">
    <cfRule type="cellIs" dxfId="159" priority="578" operator="equal">
      <formula>$CY12</formula>
    </cfRule>
    <cfRule type="cellIs" dxfId="158" priority="579" operator="equal">
      <formula>$DB12</formula>
    </cfRule>
  </conditionalFormatting>
  <conditionalFormatting sqref="J44:T44 V44:BX44">
    <cfRule type="cellIs" dxfId="157" priority="529" operator="equal">
      <formula>$DB44</formula>
    </cfRule>
    <cfRule type="cellIs" dxfId="156" priority="530" operator="equal">
      <formula>$CY44</formula>
    </cfRule>
  </conditionalFormatting>
  <conditionalFormatting sqref="J11:M11">
    <cfRule type="cellIs" dxfId="155" priority="525" operator="equal">
      <formula>$CY11</formula>
    </cfRule>
    <cfRule type="cellIs" dxfId="154" priority="526" operator="equal">
      <formula>$DB11</formula>
    </cfRule>
  </conditionalFormatting>
  <conditionalFormatting sqref="J12:M12">
    <cfRule type="cellIs" dxfId="153" priority="527" operator="equal">
      <formula>$CY12</formula>
    </cfRule>
    <cfRule type="cellIs" dxfId="152" priority="528" operator="equal">
      <formula>$DB12</formula>
    </cfRule>
  </conditionalFormatting>
  <conditionalFormatting sqref="N11:R11">
    <cfRule type="cellIs" dxfId="151" priority="399" operator="equal">
      <formula>$CY11</formula>
    </cfRule>
    <cfRule type="cellIs" dxfId="150" priority="400" operator="equal">
      <formula>$DB11</formula>
    </cfRule>
  </conditionalFormatting>
  <conditionalFormatting sqref="N12:R12">
    <cfRule type="cellIs" dxfId="149" priority="401" operator="equal">
      <formula>$CY12</formula>
    </cfRule>
    <cfRule type="cellIs" dxfId="148" priority="402" operator="equal">
      <formula>$DB12</formula>
    </cfRule>
  </conditionalFormatting>
  <conditionalFormatting sqref="U11">
    <cfRule type="cellIs" dxfId="147" priority="319" operator="equal">
      <formula>$CY11</formula>
    </cfRule>
    <cfRule type="cellIs" dxfId="146" priority="320" operator="equal">
      <formula>$DB11</formula>
    </cfRule>
  </conditionalFormatting>
  <conditionalFormatting sqref="U12">
    <cfRule type="cellIs" dxfId="145" priority="317" operator="equal">
      <formula>$CY12</formula>
    </cfRule>
    <cfRule type="cellIs" dxfId="144" priority="318" operator="equal">
      <formula>$DB12</formula>
    </cfRule>
  </conditionalFormatting>
  <conditionalFormatting sqref="U43">
    <cfRule type="cellIs" dxfId="143" priority="315" operator="equal">
      <formula>$DB43</formula>
    </cfRule>
    <cfRule type="cellIs" dxfId="142" priority="316" operator="equal">
      <formula>$CY43</formula>
    </cfRule>
  </conditionalFormatting>
  <conditionalFormatting sqref="U12">
    <cfRule type="cellIs" dxfId="141" priority="321" operator="equal">
      <formula>$CY12</formula>
    </cfRule>
    <cfRule type="cellIs" dxfId="140" priority="322" operator="equal">
      <formula>$DB12</formula>
    </cfRule>
  </conditionalFormatting>
  <conditionalFormatting sqref="U44">
    <cfRule type="cellIs" dxfId="139" priority="313" operator="equal">
      <formula>$DB44</formula>
    </cfRule>
    <cfRule type="cellIs" dxfId="138" priority="314" operator="equal">
      <formula>$CY44</formula>
    </cfRule>
  </conditionalFormatting>
  <conditionalFormatting sqref="S20:T20">
    <cfRule type="cellIs" dxfId="137" priority="213" operator="equal">
      <formula>$CY20</formula>
    </cfRule>
    <cfRule type="cellIs" dxfId="136" priority="214" operator="equal">
      <formula>$DB20</formula>
    </cfRule>
  </conditionalFormatting>
  <conditionalFormatting sqref="J20:U20">
    <cfRule type="cellIs" dxfId="135" priority="217" operator="equal">
      <formula>$CY20</formula>
    </cfRule>
    <cfRule type="cellIs" dxfId="134" priority="218" operator="equal">
      <formula>$DB20</formula>
    </cfRule>
  </conditionalFormatting>
  <conditionalFormatting sqref="J19:M19">
    <cfRule type="cellIs" dxfId="133" priority="209" operator="equal">
      <formula>$CY19</formula>
    </cfRule>
    <cfRule type="cellIs" dxfId="132" priority="210" operator="equal">
      <formula>$DB19</formula>
    </cfRule>
  </conditionalFormatting>
  <conditionalFormatting sqref="J20:M20">
    <cfRule type="cellIs" dxfId="131" priority="211" operator="equal">
      <formula>$CY20</formula>
    </cfRule>
    <cfRule type="cellIs" dxfId="130" priority="212" operator="equal">
      <formula>$DB20</formula>
    </cfRule>
  </conditionalFormatting>
  <conditionalFormatting sqref="N19:R19">
    <cfRule type="cellIs" dxfId="129" priority="205" operator="equal">
      <formula>$CY19</formula>
    </cfRule>
    <cfRule type="cellIs" dxfId="128" priority="206" operator="equal">
      <formula>$DB19</formula>
    </cfRule>
  </conditionalFormatting>
  <conditionalFormatting sqref="N20:R20">
    <cfRule type="cellIs" dxfId="127" priority="207" operator="equal">
      <formula>$CY20</formula>
    </cfRule>
    <cfRule type="cellIs" dxfId="126" priority="208" operator="equal">
      <formula>$DB20</formula>
    </cfRule>
  </conditionalFormatting>
  <conditionalFormatting sqref="U19">
    <cfRule type="cellIs" dxfId="125" priority="201" operator="equal">
      <formula>$CY19</formula>
    </cfRule>
    <cfRule type="cellIs" dxfId="124" priority="202" operator="equal">
      <formula>$DB19</formula>
    </cfRule>
  </conditionalFormatting>
  <conditionalFormatting sqref="U20">
    <cfRule type="cellIs" dxfId="123" priority="199" operator="equal">
      <formula>$CY20</formula>
    </cfRule>
    <cfRule type="cellIs" dxfId="122" priority="200" operator="equal">
      <formula>$DB20</formula>
    </cfRule>
  </conditionalFormatting>
  <conditionalFormatting sqref="U20">
    <cfRule type="cellIs" dxfId="121" priority="203" operator="equal">
      <formula>$CY20</formula>
    </cfRule>
    <cfRule type="cellIs" dxfId="120" priority="204" operator="equal">
      <formula>$DB20</formula>
    </cfRule>
  </conditionalFormatting>
  <conditionalFormatting sqref="S28:U28">
    <cfRule type="cellIs" dxfId="119" priority="193" operator="equal">
      <formula>$CY28</formula>
    </cfRule>
    <cfRule type="cellIs" dxfId="118" priority="194" operator="equal">
      <formula>$DB28</formula>
    </cfRule>
  </conditionalFormatting>
  <conditionalFormatting sqref="J28:U28">
    <cfRule type="cellIs" dxfId="117" priority="197" operator="equal">
      <formula>$CY28</formula>
    </cfRule>
    <cfRule type="cellIs" dxfId="116" priority="198" operator="equal">
      <formula>$DB28</formula>
    </cfRule>
  </conditionalFormatting>
  <conditionalFormatting sqref="J27:M27">
    <cfRule type="cellIs" dxfId="115" priority="189" operator="equal">
      <formula>$CY27</formula>
    </cfRule>
    <cfRule type="cellIs" dxfId="114" priority="190" operator="equal">
      <formula>$DB27</formula>
    </cfRule>
  </conditionalFormatting>
  <conditionalFormatting sqref="J28:M28">
    <cfRule type="cellIs" dxfId="113" priority="191" operator="equal">
      <formula>$CY28</formula>
    </cfRule>
    <cfRule type="cellIs" dxfId="112" priority="192" operator="equal">
      <formula>$DB28</formula>
    </cfRule>
  </conditionalFormatting>
  <conditionalFormatting sqref="N27:R27">
    <cfRule type="cellIs" dxfId="111" priority="185" operator="equal">
      <formula>$CY27</formula>
    </cfRule>
    <cfRule type="cellIs" dxfId="110" priority="186" operator="equal">
      <formula>$DB27</formula>
    </cfRule>
  </conditionalFormatting>
  <conditionalFormatting sqref="N28:R28">
    <cfRule type="cellIs" dxfId="109" priority="187" operator="equal">
      <formula>$CY28</formula>
    </cfRule>
    <cfRule type="cellIs" dxfId="108" priority="188" operator="equal">
      <formula>$DB28</formula>
    </cfRule>
  </conditionalFormatting>
  <conditionalFormatting sqref="U27">
    <cfRule type="cellIs" dxfId="107" priority="181" operator="equal">
      <formula>$CY27</formula>
    </cfRule>
    <cfRule type="cellIs" dxfId="106" priority="182" operator="equal">
      <formula>$DB27</formula>
    </cfRule>
  </conditionalFormatting>
  <conditionalFormatting sqref="U28">
    <cfRule type="cellIs" dxfId="105" priority="179" operator="equal">
      <formula>$CY28</formula>
    </cfRule>
    <cfRule type="cellIs" dxfId="104" priority="180" operator="equal">
      <formula>$DB28</formula>
    </cfRule>
  </conditionalFormatting>
  <conditionalFormatting sqref="U28">
    <cfRule type="cellIs" dxfId="103" priority="183" operator="equal">
      <formula>$CY28</formula>
    </cfRule>
    <cfRule type="cellIs" dxfId="102" priority="184" operator="equal">
      <formula>$DB28</formula>
    </cfRule>
  </conditionalFormatting>
  <conditionalFormatting sqref="I19">
    <cfRule type="cellIs" dxfId="101" priority="151" operator="equal">
      <formula>$CY19</formula>
    </cfRule>
    <cfRule type="cellIs" dxfId="100" priority="152" operator="equal">
      <formula>$DB19</formula>
    </cfRule>
  </conditionalFormatting>
  <conditionalFormatting sqref="I20">
    <cfRule type="cellIs" dxfId="99" priority="153" operator="equal">
      <formula>$CY20</formula>
    </cfRule>
    <cfRule type="cellIs" dxfId="98" priority="154" operator="equal">
      <formula>$DB20</formula>
    </cfRule>
  </conditionalFormatting>
  <conditionalFormatting sqref="I27">
    <cfRule type="cellIs" dxfId="97" priority="147" operator="equal">
      <formula>$CY27</formula>
    </cfRule>
    <cfRule type="cellIs" dxfId="96" priority="148" operator="equal">
      <formula>$DB27</formula>
    </cfRule>
  </conditionalFormatting>
  <conditionalFormatting sqref="I28">
    <cfRule type="cellIs" dxfId="95" priority="149" operator="equal">
      <formula>$CY28</formula>
    </cfRule>
    <cfRule type="cellIs" dxfId="94" priority="150" operator="equal">
      <formula>$DB28</formula>
    </cfRule>
  </conditionalFormatting>
  <conditionalFormatting sqref="I43">
    <cfRule type="cellIs" dxfId="93" priority="143" operator="equal">
      <formula>$CY43</formula>
    </cfRule>
    <cfRule type="cellIs" dxfId="92" priority="144" operator="equal">
      <formula>$DB43</formula>
    </cfRule>
  </conditionalFormatting>
  <conditionalFormatting sqref="I44">
    <cfRule type="cellIs" dxfId="91" priority="145" operator="equal">
      <formula>$CY44</formula>
    </cfRule>
    <cfRule type="cellIs" dxfId="90" priority="146" operator="equal">
      <formula>$DB44</formula>
    </cfRule>
  </conditionalFormatting>
  <conditionalFormatting sqref="S35:T35 V35:BX35">
    <cfRule type="cellIs" dxfId="89" priority="141" operator="equal">
      <formula>$CY35</formula>
    </cfRule>
    <cfRule type="cellIs" dxfId="88" priority="142" operator="equal">
      <formula>$DB35</formula>
    </cfRule>
  </conditionalFormatting>
  <conditionalFormatting sqref="V36:BX36">
    <cfRule type="cellIs" dxfId="87" priority="139" operator="equal">
      <formula>$CY36</formula>
    </cfRule>
    <cfRule type="cellIs" dxfId="86" priority="140" operator="equal">
      <formula>$DB36</formula>
    </cfRule>
  </conditionalFormatting>
  <conditionalFormatting sqref="S36:U36">
    <cfRule type="cellIs" dxfId="85" priority="135" operator="equal">
      <formula>$CY36</formula>
    </cfRule>
    <cfRule type="cellIs" dxfId="84" priority="136" operator="equal">
      <formula>$DB36</formula>
    </cfRule>
  </conditionalFormatting>
  <conditionalFormatting sqref="J36:U36">
    <cfRule type="cellIs" dxfId="83" priority="137" operator="equal">
      <formula>$CY36</formula>
    </cfRule>
    <cfRule type="cellIs" dxfId="82" priority="138" operator="equal">
      <formula>$DB36</formula>
    </cfRule>
  </conditionalFormatting>
  <conditionalFormatting sqref="J35:M35">
    <cfRule type="cellIs" dxfId="81" priority="131" operator="equal">
      <formula>$CY35</formula>
    </cfRule>
    <cfRule type="cellIs" dxfId="80" priority="132" operator="equal">
      <formula>$DB35</formula>
    </cfRule>
  </conditionalFormatting>
  <conditionalFormatting sqref="J36:M36">
    <cfRule type="cellIs" dxfId="79" priority="133" operator="equal">
      <formula>$CY36</formula>
    </cfRule>
    <cfRule type="cellIs" dxfId="78" priority="134" operator="equal">
      <formula>$DB36</formula>
    </cfRule>
  </conditionalFormatting>
  <conditionalFormatting sqref="N35:R35">
    <cfRule type="cellIs" dxfId="77" priority="127" operator="equal">
      <formula>$CY35</formula>
    </cfRule>
    <cfRule type="cellIs" dxfId="76" priority="128" operator="equal">
      <formula>$DB35</formula>
    </cfRule>
  </conditionalFormatting>
  <conditionalFormatting sqref="N36:R36">
    <cfRule type="cellIs" dxfId="75" priority="129" operator="equal">
      <formula>$CY36</formula>
    </cfRule>
    <cfRule type="cellIs" dxfId="74" priority="130" operator="equal">
      <formula>$DB36</formula>
    </cfRule>
  </conditionalFormatting>
  <conditionalFormatting sqref="U35">
    <cfRule type="cellIs" dxfId="73" priority="123" operator="equal">
      <formula>$CY35</formula>
    </cfRule>
    <cfRule type="cellIs" dxfId="72" priority="124" operator="equal">
      <formula>$DB35</formula>
    </cfRule>
  </conditionalFormatting>
  <conditionalFormatting sqref="U36">
    <cfRule type="cellIs" dxfId="71" priority="121" operator="equal">
      <formula>$CY36</formula>
    </cfRule>
    <cfRule type="cellIs" dxfId="70" priority="122" operator="equal">
      <formula>$DB36</formula>
    </cfRule>
  </conditionalFormatting>
  <conditionalFormatting sqref="U36">
    <cfRule type="cellIs" dxfId="69" priority="125" operator="equal">
      <formula>$CY36</formula>
    </cfRule>
    <cfRule type="cellIs" dxfId="68" priority="126" operator="equal">
      <formula>$DB36</formula>
    </cfRule>
  </conditionalFormatting>
  <conditionalFormatting sqref="I35">
    <cfRule type="cellIs" dxfId="67" priority="117" operator="equal">
      <formula>$CY35</formula>
    </cfRule>
    <cfRule type="cellIs" dxfId="66" priority="118" operator="equal">
      <formula>$DB35</formula>
    </cfRule>
  </conditionalFormatting>
  <conditionalFormatting sqref="I36">
    <cfRule type="cellIs" dxfId="65" priority="119" operator="equal">
      <formula>$CY36</formula>
    </cfRule>
    <cfRule type="cellIs" dxfId="64" priority="120" operator="equal">
      <formula>$DB36</formula>
    </cfRule>
  </conditionalFormatting>
  <conditionalFormatting sqref="J51:T51 V51:BX51">
    <cfRule type="cellIs" dxfId="63" priority="115" operator="equal">
      <formula>$DB51</formula>
    </cfRule>
    <cfRule type="cellIs" dxfId="62" priority="116" operator="equal">
      <formula>$CY51</formula>
    </cfRule>
  </conditionalFormatting>
  <conditionalFormatting sqref="J52:T52 V52:BX52">
    <cfRule type="cellIs" dxfId="61" priority="113" operator="equal">
      <formula>$DB52</formula>
    </cfRule>
    <cfRule type="cellIs" dxfId="60" priority="114" operator="equal">
      <formula>$CY52</formula>
    </cfRule>
  </conditionalFormatting>
  <conditionalFormatting sqref="U51">
    <cfRule type="cellIs" dxfId="59" priority="111" operator="equal">
      <formula>$DB51</formula>
    </cfRule>
    <cfRule type="cellIs" dxfId="58" priority="112" operator="equal">
      <formula>$CY51</formula>
    </cfRule>
  </conditionalFormatting>
  <conditionalFormatting sqref="U52">
    <cfRule type="cellIs" dxfId="57" priority="109" operator="equal">
      <formula>$DB52</formula>
    </cfRule>
    <cfRule type="cellIs" dxfId="56" priority="110" operator="equal">
      <formula>$CY52</formula>
    </cfRule>
  </conditionalFormatting>
  <conditionalFormatting sqref="I51">
    <cfRule type="cellIs" dxfId="55" priority="105" operator="equal">
      <formula>$CY51</formula>
    </cfRule>
    <cfRule type="cellIs" dxfId="54" priority="106" operator="equal">
      <formula>$DB51</formula>
    </cfRule>
  </conditionalFormatting>
  <conditionalFormatting sqref="I52">
    <cfRule type="cellIs" dxfId="53" priority="107" operator="equal">
      <formula>$CY52</formula>
    </cfRule>
    <cfRule type="cellIs" dxfId="52" priority="108" operator="equal">
      <formula>$DB52</formula>
    </cfRule>
  </conditionalFormatting>
  <conditionalFormatting sqref="S59:T59 V59:BX59">
    <cfRule type="cellIs" dxfId="51" priority="103" operator="equal">
      <formula>$CY59</formula>
    </cfRule>
    <cfRule type="cellIs" dxfId="50" priority="104" operator="equal">
      <formula>$DB59</formula>
    </cfRule>
  </conditionalFormatting>
  <conditionalFormatting sqref="V60:BX60">
    <cfRule type="cellIs" dxfId="49" priority="101" operator="equal">
      <formula>$CY60</formula>
    </cfRule>
    <cfRule type="cellIs" dxfId="48" priority="102" operator="equal">
      <formula>$DB60</formula>
    </cfRule>
  </conditionalFormatting>
  <conditionalFormatting sqref="S60:U60">
    <cfRule type="cellIs" dxfId="47" priority="97" operator="equal">
      <formula>$CY60</formula>
    </cfRule>
    <cfRule type="cellIs" dxfId="46" priority="98" operator="equal">
      <formula>$DB60</formula>
    </cfRule>
  </conditionalFormatting>
  <conditionalFormatting sqref="J60:U60">
    <cfRule type="cellIs" dxfId="45" priority="99" operator="equal">
      <formula>$CY60</formula>
    </cfRule>
    <cfRule type="cellIs" dxfId="44" priority="100" operator="equal">
      <formula>$DB60</formula>
    </cfRule>
  </conditionalFormatting>
  <conditionalFormatting sqref="J59:M59">
    <cfRule type="cellIs" dxfId="43" priority="93" operator="equal">
      <formula>$CY59</formula>
    </cfRule>
    <cfRule type="cellIs" dxfId="42" priority="94" operator="equal">
      <formula>$DB59</formula>
    </cfRule>
  </conditionalFormatting>
  <conditionalFormatting sqref="J60:M60">
    <cfRule type="cellIs" dxfId="41" priority="95" operator="equal">
      <formula>$CY60</formula>
    </cfRule>
    <cfRule type="cellIs" dxfId="40" priority="96" operator="equal">
      <formula>$DB60</formula>
    </cfRule>
  </conditionalFormatting>
  <conditionalFormatting sqref="N59:R59">
    <cfRule type="cellIs" dxfId="39" priority="89" operator="equal">
      <formula>$CY59</formula>
    </cfRule>
    <cfRule type="cellIs" dxfId="38" priority="90" operator="equal">
      <formula>$DB59</formula>
    </cfRule>
  </conditionalFormatting>
  <conditionalFormatting sqref="N60:R60">
    <cfRule type="cellIs" dxfId="37" priority="91" operator="equal">
      <formula>$CY60</formula>
    </cfRule>
    <cfRule type="cellIs" dxfId="36" priority="92" operator="equal">
      <formula>$DB60</formula>
    </cfRule>
  </conditionalFormatting>
  <conditionalFormatting sqref="U59">
    <cfRule type="cellIs" dxfId="35" priority="85" operator="equal">
      <formula>$CY59</formula>
    </cfRule>
    <cfRule type="cellIs" dxfId="34" priority="86" operator="equal">
      <formula>$DB59</formula>
    </cfRule>
  </conditionalFormatting>
  <conditionalFormatting sqref="U60">
    <cfRule type="cellIs" dxfId="33" priority="83" operator="equal">
      <formula>$CY60</formula>
    </cfRule>
    <cfRule type="cellIs" dxfId="32" priority="84" operator="equal">
      <formula>$DB60</formula>
    </cfRule>
  </conditionalFormatting>
  <conditionalFormatting sqref="U60">
    <cfRule type="cellIs" dxfId="31" priority="87" operator="equal">
      <formula>$CY60</formula>
    </cfRule>
    <cfRule type="cellIs" dxfId="30" priority="88" operator="equal">
      <formula>$DB60</formula>
    </cfRule>
  </conditionalFormatting>
  <conditionalFormatting sqref="I59">
    <cfRule type="cellIs" dxfId="29" priority="79" operator="equal">
      <formula>$CY59</formula>
    </cfRule>
    <cfRule type="cellIs" dxfId="28" priority="80" operator="equal">
      <formula>$DB59</formula>
    </cfRule>
  </conditionalFormatting>
  <conditionalFormatting sqref="I60">
    <cfRule type="cellIs" dxfId="27" priority="81" operator="equal">
      <formula>$CY60</formula>
    </cfRule>
    <cfRule type="cellIs" dxfId="26" priority="82" operator="equal">
      <formula>$DB60</formula>
    </cfRule>
  </conditionalFormatting>
  <conditionalFormatting sqref="S67:T67 V67:BX67">
    <cfRule type="cellIs" dxfId="25" priority="25" operator="equal">
      <formula>$CY67</formula>
    </cfRule>
    <cfRule type="cellIs" dxfId="24" priority="26" operator="equal">
      <formula>$DB67</formula>
    </cfRule>
  </conditionalFormatting>
  <conditionalFormatting sqref="V68:BX68">
    <cfRule type="cellIs" dxfId="23" priority="23" operator="equal">
      <formula>$CY68</formula>
    </cfRule>
    <cfRule type="cellIs" dxfId="22" priority="24" operator="equal">
      <formula>$DB68</formula>
    </cfRule>
  </conditionalFormatting>
  <conditionalFormatting sqref="S68:U68">
    <cfRule type="cellIs" dxfId="21" priority="19" operator="equal">
      <formula>$CY68</formula>
    </cfRule>
    <cfRule type="cellIs" dxfId="20" priority="20" operator="equal">
      <formula>$DB68</formula>
    </cfRule>
  </conditionalFormatting>
  <conditionalFormatting sqref="J68:U68">
    <cfRule type="cellIs" dxfId="19" priority="21" operator="equal">
      <formula>$CY68</formula>
    </cfRule>
    <cfRule type="cellIs" dxfId="18" priority="22" operator="equal">
      <formula>$DB68</formula>
    </cfRule>
  </conditionalFormatting>
  <conditionalFormatting sqref="J67:M67">
    <cfRule type="cellIs" dxfId="17" priority="15" operator="equal">
      <formula>$CY67</formula>
    </cfRule>
    <cfRule type="cellIs" dxfId="16" priority="16" operator="equal">
      <formula>$DB67</formula>
    </cfRule>
  </conditionalFormatting>
  <conditionalFormatting sqref="J68:M68">
    <cfRule type="cellIs" dxfId="15" priority="17" operator="equal">
      <formula>$CY68</formula>
    </cfRule>
    <cfRule type="cellIs" dxfId="14" priority="18" operator="equal">
      <formula>$DB68</formula>
    </cfRule>
  </conditionalFormatting>
  <conditionalFormatting sqref="N67:R67">
    <cfRule type="cellIs" dxfId="13" priority="11" operator="equal">
      <formula>$CY67</formula>
    </cfRule>
    <cfRule type="cellIs" dxfId="12" priority="12" operator="equal">
      <formula>$DB67</formula>
    </cfRule>
  </conditionalFormatting>
  <conditionalFormatting sqref="N68:R68">
    <cfRule type="cellIs" dxfId="11" priority="13" operator="equal">
      <formula>$CY68</formula>
    </cfRule>
    <cfRule type="cellIs" dxfId="10" priority="14" operator="equal">
      <formula>$DB68</formula>
    </cfRule>
  </conditionalFormatting>
  <conditionalFormatting sqref="U67">
    <cfRule type="cellIs" dxfId="9" priority="7" operator="equal">
      <formula>$CY67</formula>
    </cfRule>
    <cfRule type="cellIs" dxfId="8" priority="8" operator="equal">
      <formula>$DB67</formula>
    </cfRule>
  </conditionalFormatting>
  <conditionalFormatting sqref="U68">
    <cfRule type="cellIs" dxfId="7" priority="5" operator="equal">
      <formula>$CY68</formula>
    </cfRule>
    <cfRule type="cellIs" dxfId="6" priority="6" operator="equal">
      <formula>$DB68</formula>
    </cfRule>
  </conditionalFormatting>
  <conditionalFormatting sqref="U68">
    <cfRule type="cellIs" dxfId="5" priority="9" operator="equal">
      <formula>$CY68</formula>
    </cfRule>
    <cfRule type="cellIs" dxfId="4" priority="10" operator="equal">
      <formula>$DB68</formula>
    </cfRule>
  </conditionalFormatting>
  <conditionalFormatting sqref="I67">
    <cfRule type="cellIs" dxfId="3" priority="1" operator="equal">
      <formula>$CY67</formula>
    </cfRule>
    <cfRule type="cellIs" dxfId="2" priority="2" operator="equal">
      <formula>$DB67</formula>
    </cfRule>
  </conditionalFormatting>
  <conditionalFormatting sqref="I68">
    <cfRule type="cellIs" dxfId="1" priority="3" operator="equal">
      <formula>$CY68</formula>
    </cfRule>
    <cfRule type="cellIs" dxfId="0" priority="4" operator="equal">
      <formula>$DB68</formula>
    </cfRule>
  </conditionalFormatting>
  <printOptions horizontalCentered="1"/>
  <pageMargins left="0.23622047244094491" right="0.23622047244094491" top="0.51181102362204722" bottom="0.51181102362204722" header="0.31496062992125984" footer="0.31496062992125984"/>
  <pageSetup paperSize="8" scale="90" fitToHeight="2" orientation="landscape" horizontalDpi="4294967293" verticalDpi="1200" r:id="rId1"/>
  <headerFooter>
    <oddFooter>&amp;L&amp;F&amp;C&amp;A&amp;RPAGE &amp;P / &amp;N</oddFooter>
  </headerFooter>
  <rowBreaks count="1" manualBreakCount="1">
    <brk id="54" max="75"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854F2F51028B4998486BBF03AF484D" ma:contentTypeVersion="13" ma:contentTypeDescription="Create a new document." ma:contentTypeScope="" ma:versionID="e28b03c528579a9c6b066ff577065055">
  <xsd:schema xmlns:xsd="http://www.w3.org/2001/XMLSchema" xmlns:xs="http://www.w3.org/2001/XMLSchema" xmlns:p="http://schemas.microsoft.com/office/2006/metadata/properties" xmlns:ns3="133e1562-5d0b-4484-a6bf-9f41c9dffbeb" xmlns:ns4="e0ab4e95-0cab-4fdc-8b45-985f47dae131" targetNamespace="http://schemas.microsoft.com/office/2006/metadata/properties" ma:root="true" ma:fieldsID="a504818860aca0597e01d0c65a2d264b" ns3:_="" ns4:_="">
    <xsd:import namespace="133e1562-5d0b-4484-a6bf-9f41c9dffbeb"/>
    <xsd:import namespace="e0ab4e95-0cab-4fdc-8b45-985f47dae13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3e1562-5d0b-4484-a6bf-9f41c9dffb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0ab4e95-0cab-4fdc-8b45-985f47dae13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ADD861-AC18-470A-A4FE-1C0207DBD2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3e1562-5d0b-4484-a6bf-9f41c9dffbeb"/>
    <ds:schemaRef ds:uri="e0ab4e95-0cab-4fdc-8b45-985f47dae1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76C89E-2720-494C-BC79-0D66225C11EA}">
  <ds:schemaRefs>
    <ds:schemaRef ds:uri="http://schemas.microsoft.com/sharepoint/v3/contenttype/forms"/>
  </ds:schemaRefs>
</ds:datastoreItem>
</file>

<file path=customXml/itemProps3.xml><?xml version="1.0" encoding="utf-8"?>
<ds:datastoreItem xmlns:ds="http://schemas.openxmlformats.org/officeDocument/2006/customXml" ds:itemID="{D2C076FE-A912-43CD-AEF8-A3881069ECD5}">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0ab4e95-0cab-4fdc-8b45-985f47dae131"/>
    <ds:schemaRef ds:uri="http://purl.org/dc/terms/"/>
    <ds:schemaRef ds:uri="133e1562-5d0b-4484-a6bf-9f41c9dffbe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REMARKS</vt:lpstr>
      <vt:lpstr>INPUT</vt:lpstr>
      <vt:lpstr>OUTPUT</vt:lpstr>
      <vt:lpstr>INPUT!Print_Area</vt:lpstr>
      <vt:lpstr>OUTPUT!Print_Area</vt:lpstr>
      <vt:lpstr>REMARKS!Print_Area</vt:lpstr>
      <vt:lpstr>INPUT!Print_Titles</vt:lpstr>
      <vt:lpstr>OUTPUT!Print_Titles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Executive Summary</dc:title>
  <dc:creator/>
  <cp:keywords>Project review</cp:keywords>
  <cp:lastModifiedBy/>
  <dcterms:created xsi:type="dcterms:W3CDTF">2006-09-16T00:00:00Z</dcterms:created>
  <dcterms:modified xsi:type="dcterms:W3CDTF">2021-04-08T03:35:16Z</dcterms:modified>
  <cp:category>Project Management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0x0101007D854F2F51028B4998486BBF03AF484D</vt:lpwstr>
  </property>
</Properties>
</file>